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9\Projects\Highlander\FpML.V5r3.Applications\ExcelAPI\Spreadsheets\Rates\"/>
    </mc:Choice>
  </mc:AlternateContent>
  <xr:revisionPtr revIDLastSave="0" documentId="13_ncr:1_{32C00575-F669-419A-B1C2-1DB39B89F5C7}" xr6:coauthVersionLast="43" xr6:coauthVersionMax="43" xr10:uidLastSave="{00000000-0000-0000-0000-000000000000}"/>
  <bookViews>
    <workbookView xWindow="780" yWindow="780" windowWidth="26370" windowHeight="14820" tabRatio="654" activeTab="1" xr2:uid="{00000000-000D-0000-FFFF-FFFF00000000}"/>
  </bookViews>
  <sheets>
    <sheet name="Table of Contents" sheetId="29" r:id="rId1"/>
    <sheet name="AUD_OIS" sheetId="47" r:id="rId2"/>
    <sheet name="IRBootstrap1m" sheetId="45" r:id="rId3"/>
    <sheet name="IRBootstrap3m" sheetId="40" r:id="rId4"/>
    <sheet name="IRBootstrap6m" sheetId="44" r:id="rId5"/>
    <sheet name="Config" sheetId="46" r:id="rId6"/>
  </sheets>
  <definedNames>
    <definedName name="Algorithms">Config!$G$23:$G$28</definedName>
    <definedName name="Assets">Config!$C$16:$C$22</definedName>
    <definedName name="DayCount">Config!$D$6:$D$13</definedName>
    <definedName name="Frequency">Config!$C$6:$C$12</definedName>
    <definedName name="FullFutCode">Config!$H$6:$H$17</definedName>
    <definedName name="FuturesCodes">Config!$G$6:$G$13</definedName>
    <definedName name="FuturesCurrencyMap">Config!$E$16:$F$20</definedName>
    <definedName name="IRCurve1m">IRBootstrap1m!$D$5</definedName>
    <definedName name="IRCurve3m">IRBootstrap3m!$D$5</definedName>
    <definedName name="IRCurve6m">IRBootstrap6m!$D$5</definedName>
    <definedName name="IRCurveOIS">AUD_OIS!$C$5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44" l="1"/>
  <c r="U59" i="44" s="1"/>
  <c r="G7" i="44"/>
  <c r="K33" i="44"/>
  <c r="K34" i="44"/>
  <c r="K32" i="44"/>
  <c r="K31" i="44"/>
  <c r="K30" i="44"/>
  <c r="K27" i="44"/>
  <c r="J27" i="44" s="1"/>
  <c r="K25" i="44"/>
  <c r="G6" i="44"/>
  <c r="K24" i="44"/>
  <c r="K23" i="44"/>
  <c r="K22" i="44"/>
  <c r="K21" i="44" s="1"/>
  <c r="G21" i="44" s="1"/>
  <c r="K18" i="44"/>
  <c r="G18" i="44" s="1"/>
  <c r="G15" i="44"/>
  <c r="G14" i="44"/>
  <c r="G13" i="44"/>
  <c r="G12" i="44"/>
  <c r="G11" i="44"/>
  <c r="D15" i="44"/>
  <c r="H34" i="44" s="1"/>
  <c r="H33" i="44"/>
  <c r="D15" i="45"/>
  <c r="E22" i="46" s="1"/>
  <c r="D12" i="44"/>
  <c r="D13" i="44" s="1"/>
  <c r="D50" i="44" s="1"/>
  <c r="D48" i="44"/>
  <c r="D7" i="40"/>
  <c r="R59" i="40" s="1"/>
  <c r="J34" i="40"/>
  <c r="G34" i="40" s="1"/>
  <c r="J33" i="40"/>
  <c r="G33" i="40" s="1"/>
  <c r="J32" i="40"/>
  <c r="G32" i="40" s="1"/>
  <c r="J31" i="40"/>
  <c r="G31" i="40" s="1"/>
  <c r="J30" i="40"/>
  <c r="J28" i="40" s="1"/>
  <c r="G28" i="40" s="1"/>
  <c r="G30" i="40"/>
  <c r="J27" i="40"/>
  <c r="J29" i="40"/>
  <c r="G29" i="40" s="1"/>
  <c r="G27" i="40"/>
  <c r="J25" i="40"/>
  <c r="J26" i="40" s="1"/>
  <c r="G26" i="40" s="1"/>
  <c r="J24" i="40"/>
  <c r="G24" i="40" s="1"/>
  <c r="J23" i="40"/>
  <c r="G23" i="40" s="1"/>
  <c r="G22" i="40"/>
  <c r="K21" i="40"/>
  <c r="G21" i="40" s="1"/>
  <c r="K20" i="40"/>
  <c r="G20" i="40" s="1"/>
  <c r="K19" i="40"/>
  <c r="G19" i="40" s="1"/>
  <c r="K18" i="40"/>
  <c r="G18" i="40" s="1"/>
  <c r="K17" i="40"/>
  <c r="G17" i="40" s="1"/>
  <c r="K16" i="40"/>
  <c r="G16" i="40" s="1"/>
  <c r="G15" i="40"/>
  <c r="G14" i="40"/>
  <c r="G13" i="40"/>
  <c r="G12" i="40"/>
  <c r="G11" i="40"/>
  <c r="D15" i="40"/>
  <c r="H28" i="40" s="1"/>
  <c r="H27" i="40"/>
  <c r="H14" i="40"/>
  <c r="D12" i="40"/>
  <c r="D13" i="40" s="1"/>
  <c r="D50" i="40" s="1"/>
  <c r="D48" i="40"/>
  <c r="D7" i="45"/>
  <c r="U59" i="45" s="1"/>
  <c r="G7" i="45"/>
  <c r="K33" i="45"/>
  <c r="K34" i="45"/>
  <c r="K32" i="45"/>
  <c r="K31" i="45"/>
  <c r="K30" i="45"/>
  <c r="K27" i="45"/>
  <c r="K25" i="45"/>
  <c r="G6" i="45"/>
  <c r="K24" i="45"/>
  <c r="K23" i="45"/>
  <c r="G22" i="45"/>
  <c r="K21" i="45"/>
  <c r="G21" i="45" s="1"/>
  <c r="K20" i="45"/>
  <c r="G20" i="45" s="1"/>
  <c r="K19" i="45"/>
  <c r="G19" i="45"/>
  <c r="K18" i="45"/>
  <c r="G18" i="45" s="1"/>
  <c r="K17" i="45"/>
  <c r="G17" i="45" s="1"/>
  <c r="K16" i="45"/>
  <c r="G16" i="45" s="1"/>
  <c r="G15" i="45"/>
  <c r="G14" i="45"/>
  <c r="G13" i="45"/>
  <c r="G12" i="45"/>
  <c r="G11" i="45"/>
  <c r="H34" i="45"/>
  <c r="H32" i="45"/>
  <c r="H27" i="45"/>
  <c r="H26" i="45"/>
  <c r="H24" i="45"/>
  <c r="H11" i="45"/>
  <c r="D12" i="45"/>
  <c r="D13" i="45" s="1"/>
  <c r="D50" i="45" s="1"/>
  <c r="D48" i="45"/>
  <c r="D7" i="47"/>
  <c r="U59" i="47" s="1"/>
  <c r="G7" i="47"/>
  <c r="H29" i="47" s="1"/>
  <c r="L29" i="47" s="1"/>
  <c r="K27" i="47"/>
  <c r="K25" i="47"/>
  <c r="G6" i="47"/>
  <c r="K24" i="47"/>
  <c r="K23" i="47"/>
  <c r="L22" i="47"/>
  <c r="L21" i="47"/>
  <c r="L20" i="47"/>
  <c r="L19" i="47"/>
  <c r="L18" i="47"/>
  <c r="L17" i="47"/>
  <c r="L16" i="47"/>
  <c r="L15" i="47"/>
  <c r="L14" i="47"/>
  <c r="L13" i="47"/>
  <c r="L12" i="47"/>
  <c r="L11" i="47"/>
  <c r="D15" i="47"/>
  <c r="G29" i="47" s="1"/>
  <c r="D12" i="47"/>
  <c r="D13" i="47" s="1"/>
  <c r="D50" i="47" s="1"/>
  <c r="D48" i="47"/>
  <c r="K21" i="47"/>
  <c r="K20" i="47"/>
  <c r="K19" i="47"/>
  <c r="K18" i="47"/>
  <c r="K17" i="47"/>
  <c r="K16" i="47"/>
  <c r="F3" i="47"/>
  <c r="D3" i="46"/>
  <c r="F3" i="45"/>
  <c r="F3" i="44"/>
  <c r="F3" i="40"/>
  <c r="T8" i="29"/>
  <c r="U8" i="29"/>
  <c r="V8" i="29"/>
  <c r="B49" i="29"/>
  <c r="G19" i="47"/>
  <c r="H26" i="44"/>
  <c r="H28" i="44"/>
  <c r="H32" i="44"/>
  <c r="J31" i="44"/>
  <c r="G31" i="44" s="1"/>
  <c r="D8" i="45" l="1"/>
  <c r="G17" i="47"/>
  <c r="H25" i="45"/>
  <c r="H33" i="45"/>
  <c r="H25" i="40"/>
  <c r="H29" i="44"/>
  <c r="K16" i="44"/>
  <c r="G16" i="44" s="1"/>
  <c r="G16" i="47"/>
  <c r="H29" i="40"/>
  <c r="H30" i="44"/>
  <c r="G18" i="47"/>
  <c r="H12" i="45"/>
  <c r="H28" i="45"/>
  <c r="J27" i="45"/>
  <c r="G27" i="45" s="1"/>
  <c r="H30" i="40"/>
  <c r="H13" i="45"/>
  <c r="H29" i="45"/>
  <c r="H33" i="40"/>
  <c r="H14" i="45"/>
  <c r="H30" i="45"/>
  <c r="H11" i="40"/>
  <c r="H24" i="44"/>
  <c r="H23" i="45"/>
  <c r="H31" i="45"/>
  <c r="H13" i="40"/>
  <c r="H11" i="44"/>
  <c r="G20" i="47"/>
  <c r="J34" i="45"/>
  <c r="G34" i="45" s="1"/>
  <c r="H23" i="40"/>
  <c r="H31" i="40"/>
  <c r="K19" i="44"/>
  <c r="G19" i="44" s="1"/>
  <c r="G15" i="47"/>
  <c r="G13" i="47"/>
  <c r="G22" i="47"/>
  <c r="H24" i="40"/>
  <c r="H32" i="40"/>
  <c r="K20" i="44"/>
  <c r="G20" i="44" s="1"/>
  <c r="G26" i="47"/>
  <c r="H26" i="40"/>
  <c r="H34" i="40"/>
  <c r="H13" i="44"/>
  <c r="J23" i="44"/>
  <c r="G23" i="44" s="1"/>
  <c r="G27" i="47"/>
  <c r="G11" i="47"/>
  <c r="G24" i="47"/>
  <c r="G12" i="47"/>
  <c r="J24" i="44"/>
  <c r="G24" i="44" s="1"/>
  <c r="G25" i="47"/>
  <c r="G23" i="47"/>
  <c r="G28" i="47"/>
  <c r="G21" i="47"/>
  <c r="G14" i="47"/>
  <c r="H12" i="40"/>
  <c r="G25" i="40"/>
  <c r="H25" i="44"/>
  <c r="J32" i="44"/>
  <c r="G32" i="44" s="1"/>
  <c r="U60" i="44"/>
  <c r="R60" i="40"/>
  <c r="U60" i="47"/>
  <c r="B50" i="45"/>
  <c r="J25" i="45"/>
  <c r="G25" i="45" s="1"/>
  <c r="J25" i="44"/>
  <c r="G25" i="44" s="1"/>
  <c r="J33" i="44"/>
  <c r="G33" i="44" s="1"/>
  <c r="J31" i="45"/>
  <c r="G31" i="45" s="1"/>
  <c r="J32" i="45"/>
  <c r="G32" i="45" s="1"/>
  <c r="H25" i="47"/>
  <c r="L25" i="47" s="1"/>
  <c r="H28" i="47"/>
  <c r="L28" i="47" s="1"/>
  <c r="H27" i="47"/>
  <c r="L27" i="47" s="1"/>
  <c r="J23" i="45"/>
  <c r="G23" i="45" s="1"/>
  <c r="H24" i="47"/>
  <c r="L24" i="47" s="1"/>
  <c r="J30" i="45"/>
  <c r="H23" i="47"/>
  <c r="L23" i="47" s="1"/>
  <c r="G22" i="44"/>
  <c r="K17" i="44"/>
  <c r="G17" i="44" s="1"/>
  <c r="J30" i="44"/>
  <c r="G30" i="44" s="1"/>
  <c r="B50" i="40"/>
  <c r="D8" i="40"/>
  <c r="D8" i="44"/>
  <c r="B50" i="44"/>
  <c r="D8" i="47"/>
  <c r="B50" i="47"/>
  <c r="J24" i="45"/>
  <c r="G24" i="45" s="1"/>
  <c r="J33" i="45"/>
  <c r="G33" i="45" s="1"/>
  <c r="J34" i="44"/>
  <c r="G34" i="44" s="1"/>
  <c r="U60" i="45"/>
  <c r="S9" i="29"/>
  <c r="H12" i="46"/>
  <c r="H8" i="46"/>
  <c r="H16" i="46"/>
  <c r="H15" i="46"/>
  <c r="H7" i="46"/>
  <c r="H11" i="46"/>
  <c r="H13" i="46"/>
  <c r="H10" i="46"/>
  <c r="H6" i="46"/>
  <c r="H14" i="46"/>
  <c r="H17" i="46"/>
  <c r="H9" i="46"/>
  <c r="J29" i="44"/>
  <c r="G29" i="44" s="1"/>
  <c r="G27" i="44"/>
  <c r="H12" i="44"/>
  <c r="H14" i="44"/>
  <c r="H23" i="44"/>
  <c r="H27" i="44"/>
  <c r="H31" i="44"/>
  <c r="J28" i="45" l="1"/>
  <c r="G28" i="45" s="1"/>
  <c r="H26" i="47"/>
  <c r="J28" i="44"/>
  <c r="G28" i="44" s="1"/>
  <c r="U61" i="44"/>
  <c r="R61" i="40"/>
  <c r="U61" i="47"/>
  <c r="J26" i="45"/>
  <c r="G26" i="45" s="1"/>
  <c r="G30" i="45"/>
  <c r="J29" i="45"/>
  <c r="G29" i="45" s="1"/>
  <c r="J26" i="44"/>
  <c r="G26" i="44" s="1"/>
  <c r="I15" i="44"/>
  <c r="H15" i="44" s="1"/>
  <c r="I15" i="40"/>
  <c r="H15" i="40" s="1"/>
  <c r="I15" i="45"/>
  <c r="H15" i="45" s="1"/>
  <c r="I22" i="45"/>
  <c r="H22" i="45" s="1"/>
  <c r="I22" i="44"/>
  <c r="H22" i="44" s="1"/>
  <c r="I22" i="40"/>
  <c r="H22" i="40" s="1"/>
  <c r="I16" i="44"/>
  <c r="H16" i="44" s="1"/>
  <c r="I16" i="45"/>
  <c r="H16" i="45" s="1"/>
  <c r="I16" i="40"/>
  <c r="H16" i="40" s="1"/>
  <c r="I21" i="44"/>
  <c r="H21" i="44" s="1"/>
  <c r="I21" i="40"/>
  <c r="H21" i="40" s="1"/>
  <c r="I21" i="45"/>
  <c r="H21" i="45" s="1"/>
  <c r="S10" i="29"/>
  <c r="U61" i="45"/>
  <c r="I18" i="45"/>
  <c r="H18" i="45" s="1"/>
  <c r="I18" i="44"/>
  <c r="H18" i="44" s="1"/>
  <c r="I18" i="40"/>
  <c r="H18" i="40" s="1"/>
  <c r="I19" i="44"/>
  <c r="H19" i="44" s="1"/>
  <c r="I19" i="40"/>
  <c r="H19" i="40" s="1"/>
  <c r="I19" i="45"/>
  <c r="H19" i="45" s="1"/>
  <c r="I20" i="45"/>
  <c r="H20" i="45" s="1"/>
  <c r="I20" i="44"/>
  <c r="H20" i="44" s="1"/>
  <c r="I20" i="40"/>
  <c r="H20" i="40" s="1"/>
  <c r="I17" i="44"/>
  <c r="H17" i="44" s="1"/>
  <c r="I17" i="40"/>
  <c r="H17" i="40" s="1"/>
  <c r="I17" i="45"/>
  <c r="H17" i="45" s="1"/>
  <c r="C5" i="47"/>
  <c r="D5" i="44"/>
  <c r="V61" i="47"/>
  <c r="D5" i="45"/>
  <c r="D5" i="40"/>
  <c r="S61" i="40" s="1"/>
  <c r="S60" i="40"/>
  <c r="S59" i="40"/>
  <c r="V59" i="44"/>
  <c r="V60" i="47"/>
  <c r="V59" i="47"/>
  <c r="V60" i="44"/>
  <c r="V61" i="44"/>
  <c r="V61" i="45"/>
  <c r="V59" i="45"/>
  <c r="V60" i="45"/>
  <c r="L26" i="47" l="1"/>
  <c r="X60" i="47"/>
  <c r="X59" i="47" s="1"/>
  <c r="W59" i="47" s="1"/>
  <c r="W60" i="47"/>
  <c r="U62" i="44"/>
  <c r="R62" i="40"/>
  <c r="W61" i="47"/>
  <c r="X61" i="47"/>
  <c r="U62" i="47"/>
  <c r="W60" i="44"/>
  <c r="V10" i="29" s="1"/>
  <c r="X60" i="44"/>
  <c r="X59" i="44" s="1"/>
  <c r="W59" i="44" s="1"/>
  <c r="V9" i="29" s="1"/>
  <c r="W61" i="44"/>
  <c r="V11" i="29" s="1"/>
  <c r="X61" i="44"/>
  <c r="U60" i="40"/>
  <c r="U59" i="40" s="1"/>
  <c r="T59" i="40" s="1"/>
  <c r="U9" i="29" s="1"/>
  <c r="T61" i="40"/>
  <c r="U11" i="29" s="1"/>
  <c r="U61" i="40"/>
  <c r="X61" i="45"/>
  <c r="W60" i="45"/>
  <c r="T10" i="29" s="1"/>
  <c r="X60" i="45"/>
  <c r="X59" i="45" s="1"/>
  <c r="W59" i="45" s="1"/>
  <c r="T9" i="29" s="1"/>
  <c r="W61" i="45"/>
  <c r="T11" i="29" s="1"/>
  <c r="U62" i="45"/>
  <c r="S11" i="29"/>
  <c r="V62" i="45"/>
  <c r="V62" i="44"/>
  <c r="S62" i="40"/>
  <c r="V62" i="47"/>
  <c r="T60" i="40" l="1"/>
  <c r="U10" i="29" s="1"/>
  <c r="W62" i="44"/>
  <c r="V12" i="29" s="1"/>
  <c r="X62" i="44"/>
  <c r="U63" i="44"/>
  <c r="U62" i="40"/>
  <c r="T62" i="40"/>
  <c r="U12" i="29" s="1"/>
  <c r="R63" i="40"/>
  <c r="X62" i="47"/>
  <c r="W62" i="47"/>
  <c r="U63" i="47"/>
  <c r="U63" i="45"/>
  <c r="S12" i="29"/>
  <c r="X62" i="45"/>
  <c r="W62" i="45"/>
  <c r="T12" i="29" s="1"/>
  <c r="V63" i="44"/>
  <c r="V63" i="45"/>
  <c r="S63" i="40"/>
  <c r="V63" i="47"/>
  <c r="X63" i="44" l="1"/>
  <c r="W63" i="44"/>
  <c r="V13" i="29" s="1"/>
  <c r="U64" i="44"/>
  <c r="U63" i="40"/>
  <c r="T63" i="40"/>
  <c r="U13" i="29" s="1"/>
  <c r="R64" i="40"/>
  <c r="X63" i="47"/>
  <c r="W63" i="47"/>
  <c r="U64" i="47"/>
  <c r="U64" i="45"/>
  <c r="S13" i="29"/>
  <c r="W63" i="45"/>
  <c r="T13" i="29" s="1"/>
  <c r="X63" i="45"/>
  <c r="V64" i="44"/>
  <c r="V64" i="45"/>
  <c r="V64" i="47"/>
  <c r="S64" i="40"/>
  <c r="X64" i="44" l="1"/>
  <c r="W64" i="44"/>
  <c r="V14" i="29" s="1"/>
  <c r="U65" i="44"/>
  <c r="U64" i="40"/>
  <c r="T64" i="40"/>
  <c r="U14" i="29" s="1"/>
  <c r="R65" i="40"/>
  <c r="X64" i="47"/>
  <c r="W64" i="47"/>
  <c r="U65" i="47"/>
  <c r="U65" i="45"/>
  <c r="S14" i="29"/>
  <c r="X64" i="45"/>
  <c r="W64" i="45"/>
  <c r="T14" i="29" s="1"/>
  <c r="S65" i="40"/>
  <c r="V65" i="47"/>
  <c r="V65" i="45"/>
  <c r="V65" i="44"/>
  <c r="X65" i="44" l="1"/>
  <c r="W65" i="44"/>
  <c r="V15" i="29" s="1"/>
  <c r="U66" i="44"/>
  <c r="U65" i="40"/>
  <c r="T65" i="40"/>
  <c r="U15" i="29" s="1"/>
  <c r="R66" i="40"/>
  <c r="X65" i="47"/>
  <c r="W65" i="47"/>
  <c r="U66" i="47"/>
  <c r="U66" i="45"/>
  <c r="S15" i="29"/>
  <c r="X65" i="45"/>
  <c r="W65" i="45"/>
  <c r="T15" i="29" s="1"/>
  <c r="V66" i="45"/>
  <c r="V66" i="44"/>
  <c r="S66" i="40"/>
  <c r="V66" i="47"/>
  <c r="X66" i="44" l="1"/>
  <c r="W66" i="44"/>
  <c r="V16" i="29" s="1"/>
  <c r="U67" i="44"/>
  <c r="U66" i="40"/>
  <c r="T66" i="40"/>
  <c r="U16" i="29" s="1"/>
  <c r="R67" i="40"/>
  <c r="X66" i="47"/>
  <c r="W66" i="47"/>
  <c r="U67" i="47"/>
  <c r="U67" i="45"/>
  <c r="S16" i="29"/>
  <c r="X66" i="45"/>
  <c r="W66" i="45"/>
  <c r="T16" i="29" s="1"/>
  <c r="V67" i="44"/>
  <c r="S67" i="40"/>
  <c r="V67" i="45"/>
  <c r="V67" i="47"/>
  <c r="X67" i="44" l="1"/>
  <c r="W67" i="44"/>
  <c r="V17" i="29" s="1"/>
  <c r="U68" i="44"/>
  <c r="U67" i="40"/>
  <c r="T67" i="40"/>
  <c r="U17" i="29" s="1"/>
  <c r="R68" i="40"/>
  <c r="X67" i="47"/>
  <c r="W67" i="47"/>
  <c r="U68" i="47"/>
  <c r="U68" i="45"/>
  <c r="S17" i="29"/>
  <c r="X67" i="45"/>
  <c r="W67" i="45"/>
  <c r="T17" i="29" s="1"/>
  <c r="V68" i="47"/>
  <c r="S68" i="40"/>
  <c r="V68" i="45"/>
  <c r="V68" i="44"/>
  <c r="X68" i="44" l="1"/>
  <c r="W68" i="44"/>
  <c r="V18" i="29" s="1"/>
  <c r="U69" i="44"/>
  <c r="U68" i="40"/>
  <c r="T68" i="40"/>
  <c r="U18" i="29" s="1"/>
  <c r="R69" i="40"/>
  <c r="X68" i="47"/>
  <c r="W68" i="47"/>
  <c r="U69" i="47"/>
  <c r="U69" i="45"/>
  <c r="S18" i="29"/>
  <c r="X68" i="45"/>
  <c r="W68" i="45"/>
  <c r="T18" i="29" s="1"/>
  <c r="V69" i="44"/>
  <c r="V69" i="47"/>
  <c r="V69" i="45"/>
  <c r="S69" i="40"/>
  <c r="X69" i="44" l="1"/>
  <c r="W69" i="44"/>
  <c r="V19" i="29" s="1"/>
  <c r="U70" i="44"/>
  <c r="U69" i="40"/>
  <c r="T69" i="40"/>
  <c r="U19" i="29" s="1"/>
  <c r="R70" i="40"/>
  <c r="X69" i="47"/>
  <c r="W69" i="47"/>
  <c r="U70" i="47"/>
  <c r="U70" i="45"/>
  <c r="S19" i="29"/>
  <c r="X69" i="45"/>
  <c r="W69" i="45"/>
  <c r="T19" i="29" s="1"/>
  <c r="V70" i="45"/>
  <c r="S70" i="40"/>
  <c r="V70" i="44"/>
  <c r="V70" i="47"/>
  <c r="X70" i="44" l="1"/>
  <c r="W70" i="44"/>
  <c r="V20" i="29" s="1"/>
  <c r="U71" i="44"/>
  <c r="U70" i="40"/>
  <c r="T70" i="40"/>
  <c r="U20" i="29" s="1"/>
  <c r="R71" i="40"/>
  <c r="X70" i="47"/>
  <c r="W70" i="47"/>
  <c r="U71" i="47"/>
  <c r="U71" i="45"/>
  <c r="S20" i="29"/>
  <c r="X70" i="45"/>
  <c r="W70" i="45"/>
  <c r="T20" i="29" s="1"/>
  <c r="V71" i="47"/>
  <c r="V71" i="45"/>
  <c r="S71" i="40"/>
  <c r="V71" i="44"/>
  <c r="X71" i="44" l="1"/>
  <c r="W71" i="44"/>
  <c r="V21" i="29" s="1"/>
  <c r="U72" i="44"/>
  <c r="U71" i="40"/>
  <c r="T71" i="40"/>
  <c r="U21" i="29" s="1"/>
  <c r="R72" i="40"/>
  <c r="X71" i="47"/>
  <c r="W71" i="47"/>
  <c r="U72" i="47"/>
  <c r="U72" i="45"/>
  <c r="S21" i="29"/>
  <c r="X71" i="45"/>
  <c r="W71" i="45"/>
  <c r="T21" i="29" s="1"/>
  <c r="V72" i="45"/>
  <c r="V72" i="44"/>
  <c r="S72" i="40"/>
  <c r="V72" i="47"/>
  <c r="X72" i="44" l="1"/>
  <c r="W72" i="44"/>
  <c r="V22" i="29" s="1"/>
  <c r="U73" i="44"/>
  <c r="U72" i="40"/>
  <c r="T72" i="40"/>
  <c r="U22" i="29" s="1"/>
  <c r="R73" i="40"/>
  <c r="X72" i="47"/>
  <c r="W72" i="47"/>
  <c r="U73" i="47"/>
  <c r="U73" i="45"/>
  <c r="S22" i="29"/>
  <c r="X72" i="45"/>
  <c r="W72" i="45"/>
  <c r="T22" i="29" s="1"/>
  <c r="V73" i="44"/>
  <c r="S73" i="40"/>
  <c r="V73" i="47"/>
  <c r="V73" i="45"/>
  <c r="X73" i="44" l="1"/>
  <c r="W73" i="44"/>
  <c r="V23" i="29" s="1"/>
  <c r="U74" i="44"/>
  <c r="U73" i="40"/>
  <c r="T73" i="40"/>
  <c r="U23" i="29" s="1"/>
  <c r="R74" i="40"/>
  <c r="X73" i="47"/>
  <c r="W73" i="47"/>
  <c r="U74" i="47"/>
  <c r="U74" i="45"/>
  <c r="S23" i="29"/>
  <c r="X73" i="45"/>
  <c r="W73" i="45"/>
  <c r="T23" i="29" s="1"/>
  <c r="V74" i="44"/>
  <c r="V74" i="45"/>
  <c r="S74" i="40"/>
  <c r="V74" i="47"/>
  <c r="X74" i="44" l="1"/>
  <c r="W74" i="44"/>
  <c r="V24" i="29" s="1"/>
  <c r="U75" i="44"/>
  <c r="U74" i="40"/>
  <c r="T74" i="40"/>
  <c r="U24" i="29" s="1"/>
  <c r="R75" i="40"/>
  <c r="X74" i="47"/>
  <c r="W74" i="47"/>
  <c r="U75" i="47"/>
  <c r="U75" i="45"/>
  <c r="S24" i="29"/>
  <c r="X74" i="45"/>
  <c r="W74" i="45"/>
  <c r="T24" i="29" s="1"/>
  <c r="V75" i="44"/>
  <c r="V75" i="45"/>
  <c r="V75" i="47"/>
  <c r="S75" i="40"/>
  <c r="X75" i="44" l="1"/>
  <c r="W75" i="44"/>
  <c r="V25" i="29" s="1"/>
  <c r="U76" i="44"/>
  <c r="U75" i="40"/>
  <c r="T75" i="40"/>
  <c r="U25" i="29" s="1"/>
  <c r="R76" i="40"/>
  <c r="X75" i="47"/>
  <c r="W75" i="47"/>
  <c r="U76" i="47"/>
  <c r="U76" i="45"/>
  <c r="S25" i="29"/>
  <c r="X75" i="45"/>
  <c r="W75" i="45"/>
  <c r="T25" i="29" s="1"/>
  <c r="V76" i="45"/>
  <c r="V76" i="44"/>
  <c r="S76" i="40"/>
  <c r="V76" i="47"/>
  <c r="X76" i="44" l="1"/>
  <c r="W76" i="44"/>
  <c r="V26" i="29" s="1"/>
  <c r="U77" i="44"/>
  <c r="U76" i="40"/>
  <c r="T76" i="40"/>
  <c r="U26" i="29" s="1"/>
  <c r="R77" i="40"/>
  <c r="X76" i="47"/>
  <c r="W76" i="47"/>
  <c r="U77" i="47"/>
  <c r="U77" i="45"/>
  <c r="S26" i="29"/>
  <c r="X76" i="45"/>
  <c r="W76" i="45"/>
  <c r="T26" i="29" s="1"/>
  <c r="V77" i="44"/>
  <c r="S77" i="40"/>
  <c r="V77" i="47"/>
  <c r="V77" i="45"/>
  <c r="X77" i="44" l="1"/>
  <c r="W77" i="44"/>
  <c r="V27" i="29" s="1"/>
  <c r="U78" i="44"/>
  <c r="U77" i="40"/>
  <c r="T77" i="40"/>
  <c r="U27" i="29" s="1"/>
  <c r="R78" i="40"/>
  <c r="X77" i="47"/>
  <c r="W77" i="47"/>
  <c r="U78" i="47"/>
  <c r="U78" i="45"/>
  <c r="S27" i="29"/>
  <c r="X77" i="45"/>
  <c r="W77" i="45"/>
  <c r="T27" i="29" s="1"/>
  <c r="V78" i="44"/>
  <c r="S78" i="40"/>
  <c r="V78" i="45"/>
  <c r="V78" i="47"/>
  <c r="X78" i="44" l="1"/>
  <c r="W78" i="44"/>
  <c r="V28" i="29" s="1"/>
  <c r="U79" i="44"/>
  <c r="U78" i="40"/>
  <c r="T78" i="40"/>
  <c r="U28" i="29" s="1"/>
  <c r="R79" i="40"/>
  <c r="X78" i="47"/>
  <c r="W78" i="47"/>
  <c r="U79" i="47"/>
  <c r="U79" i="45"/>
  <c r="S28" i="29"/>
  <c r="X78" i="45"/>
  <c r="W78" i="45"/>
  <c r="T28" i="29" s="1"/>
  <c r="V79" i="45"/>
  <c r="V79" i="47"/>
  <c r="V79" i="44"/>
  <c r="S79" i="40"/>
  <c r="X79" i="44" l="1"/>
  <c r="W79" i="44"/>
  <c r="V29" i="29" s="1"/>
  <c r="U80" i="44"/>
  <c r="U79" i="40"/>
  <c r="T79" i="40"/>
  <c r="U29" i="29" s="1"/>
  <c r="R80" i="40"/>
  <c r="X79" i="47"/>
  <c r="W79" i="47"/>
  <c r="U80" i="47"/>
  <c r="U80" i="45"/>
  <c r="S29" i="29"/>
  <c r="X79" i="45"/>
  <c r="W79" i="45"/>
  <c r="T29" i="29" s="1"/>
  <c r="V80" i="44"/>
  <c r="S80" i="40"/>
  <c r="V80" i="47"/>
  <c r="V80" i="45"/>
  <c r="X80" i="44" l="1"/>
  <c r="W80" i="44"/>
  <c r="V30" i="29" s="1"/>
  <c r="U81" i="44"/>
  <c r="U80" i="40"/>
  <c r="T80" i="40"/>
  <c r="U30" i="29" s="1"/>
  <c r="R81" i="40"/>
  <c r="X80" i="47"/>
  <c r="W80" i="47"/>
  <c r="U81" i="47"/>
  <c r="U81" i="45"/>
  <c r="S30" i="29"/>
  <c r="X80" i="45"/>
  <c r="W80" i="45"/>
  <c r="T30" i="29" s="1"/>
  <c r="S81" i="40"/>
  <c r="V81" i="47"/>
  <c r="V81" i="45"/>
  <c r="V81" i="44"/>
  <c r="X81" i="44" l="1"/>
  <c r="W81" i="44"/>
  <c r="V31" i="29" s="1"/>
  <c r="U82" i="44"/>
  <c r="U81" i="40"/>
  <c r="T81" i="40"/>
  <c r="U31" i="29" s="1"/>
  <c r="R82" i="40"/>
  <c r="X81" i="47"/>
  <c r="W81" i="47"/>
  <c r="U82" i="47"/>
  <c r="U82" i="45"/>
  <c r="S31" i="29"/>
  <c r="X81" i="45"/>
  <c r="W81" i="45"/>
  <c r="T31" i="29" s="1"/>
  <c r="S82" i="40"/>
  <c r="V82" i="47"/>
  <c r="V82" i="45"/>
  <c r="V82" i="44"/>
  <c r="X82" i="44" l="1"/>
  <c r="W82" i="44"/>
  <c r="V32" i="29" s="1"/>
  <c r="U83" i="44"/>
  <c r="U82" i="40"/>
  <c r="T82" i="40"/>
  <c r="U32" i="29" s="1"/>
  <c r="R83" i="40"/>
  <c r="X82" i="47"/>
  <c r="W82" i="47"/>
  <c r="U83" i="47"/>
  <c r="U83" i="45"/>
  <c r="S32" i="29"/>
  <c r="X82" i="45"/>
  <c r="W82" i="45"/>
  <c r="T32" i="29" s="1"/>
  <c r="V83" i="47"/>
  <c r="S83" i="40"/>
  <c r="V83" i="45"/>
  <c r="V83" i="44"/>
  <c r="X83" i="44" l="1"/>
  <c r="W83" i="44"/>
  <c r="V33" i="29" s="1"/>
  <c r="U84" i="44"/>
  <c r="U83" i="40"/>
  <c r="T83" i="40"/>
  <c r="U33" i="29" s="1"/>
  <c r="R84" i="40"/>
  <c r="X83" i="47"/>
  <c r="W83" i="47"/>
  <c r="U84" i="47"/>
  <c r="U84" i="45"/>
  <c r="S33" i="29"/>
  <c r="X83" i="45"/>
  <c r="W83" i="45"/>
  <c r="T33" i="29" s="1"/>
  <c r="V84" i="44"/>
  <c r="S84" i="40"/>
  <c r="V84" i="47"/>
  <c r="V84" i="45"/>
  <c r="X84" i="44" l="1"/>
  <c r="W84" i="44"/>
  <c r="V34" i="29" s="1"/>
  <c r="U85" i="44"/>
  <c r="U84" i="40"/>
  <c r="T84" i="40"/>
  <c r="U34" i="29" s="1"/>
  <c r="R85" i="40"/>
  <c r="X84" i="47"/>
  <c r="W84" i="47"/>
  <c r="U85" i="47"/>
  <c r="U85" i="45"/>
  <c r="S34" i="29"/>
  <c r="X84" i="45"/>
  <c r="W84" i="45"/>
  <c r="T34" i="29" s="1"/>
  <c r="V85" i="44"/>
  <c r="S85" i="40"/>
  <c r="V85" i="45"/>
  <c r="V85" i="47"/>
  <c r="X85" i="44" l="1"/>
  <c r="W85" i="44"/>
  <c r="V35" i="29" s="1"/>
  <c r="U86" i="44"/>
  <c r="U85" i="40"/>
  <c r="T85" i="40"/>
  <c r="U35" i="29" s="1"/>
  <c r="R86" i="40"/>
  <c r="X85" i="47"/>
  <c r="W85" i="47"/>
  <c r="U86" i="47"/>
  <c r="U86" i="45"/>
  <c r="S35" i="29"/>
  <c r="X85" i="45"/>
  <c r="W85" i="45"/>
  <c r="T35" i="29" s="1"/>
  <c r="V86" i="44"/>
  <c r="V86" i="45"/>
  <c r="S86" i="40"/>
  <c r="V86" i="47"/>
  <c r="X86" i="44" l="1"/>
  <c r="W86" i="44"/>
  <c r="V36" i="29" s="1"/>
  <c r="U87" i="44"/>
  <c r="U86" i="40"/>
  <c r="T86" i="40"/>
  <c r="U36" i="29" s="1"/>
  <c r="R87" i="40"/>
  <c r="X86" i="47"/>
  <c r="W86" i="47"/>
  <c r="U87" i="47"/>
  <c r="U87" i="45"/>
  <c r="S36" i="29"/>
  <c r="X86" i="45"/>
  <c r="W86" i="45"/>
  <c r="T36" i="29" s="1"/>
  <c r="S87" i="40"/>
  <c r="V87" i="47"/>
  <c r="V87" i="45"/>
  <c r="V87" i="44"/>
  <c r="X87" i="44" l="1"/>
  <c r="W87" i="44"/>
  <c r="V37" i="29" s="1"/>
  <c r="U88" i="44"/>
  <c r="U87" i="40"/>
  <c r="T87" i="40"/>
  <c r="U37" i="29" s="1"/>
  <c r="R88" i="40"/>
  <c r="X87" i="47"/>
  <c r="W87" i="47"/>
  <c r="U88" i="47"/>
  <c r="U88" i="45"/>
  <c r="S37" i="29"/>
  <c r="X87" i="45"/>
  <c r="W87" i="45"/>
  <c r="T37" i="29" s="1"/>
  <c r="S88" i="40"/>
  <c r="V88" i="47"/>
  <c r="V88" i="45"/>
  <c r="V88" i="44"/>
  <c r="X88" i="44" l="1"/>
  <c r="W88" i="44"/>
  <c r="V38" i="29" s="1"/>
  <c r="U89" i="44"/>
  <c r="U88" i="40"/>
  <c r="T88" i="40"/>
  <c r="U38" i="29" s="1"/>
  <c r="R89" i="40"/>
  <c r="X88" i="47"/>
  <c r="W88" i="47"/>
  <c r="U89" i="47"/>
  <c r="U89" i="45"/>
  <c r="S38" i="29"/>
  <c r="X88" i="45"/>
  <c r="W88" i="45"/>
  <c r="T38" i="29" s="1"/>
  <c r="V89" i="44"/>
  <c r="V89" i="47"/>
  <c r="S89" i="40"/>
  <c r="V89" i="45"/>
  <c r="X89" i="44" l="1"/>
  <c r="W89" i="44"/>
  <c r="V39" i="29" s="1"/>
  <c r="U90" i="44"/>
  <c r="U89" i="40"/>
  <c r="T89" i="40"/>
  <c r="U39" i="29" s="1"/>
  <c r="R90" i="40"/>
  <c r="X89" i="47"/>
  <c r="W89" i="47"/>
  <c r="U90" i="47"/>
  <c r="U90" i="45"/>
  <c r="S39" i="29"/>
  <c r="X89" i="45"/>
  <c r="W89" i="45"/>
  <c r="T39" i="29" s="1"/>
  <c r="V90" i="47"/>
  <c r="V90" i="44"/>
  <c r="V90" i="45"/>
  <c r="S90" i="40"/>
  <c r="X90" i="44" l="1"/>
  <c r="W90" i="44"/>
  <c r="V40" i="29" s="1"/>
  <c r="U91" i="44"/>
  <c r="U90" i="40"/>
  <c r="T90" i="40"/>
  <c r="U40" i="29" s="1"/>
  <c r="R91" i="40"/>
  <c r="X90" i="47"/>
  <c r="W90" i="47"/>
  <c r="U91" i="47"/>
  <c r="U91" i="45"/>
  <c r="S40" i="29"/>
  <c r="X90" i="45"/>
  <c r="W90" i="45"/>
  <c r="T40" i="29" s="1"/>
  <c r="V91" i="44"/>
  <c r="V91" i="45"/>
  <c r="V91" i="47"/>
  <c r="S91" i="40"/>
  <c r="X91" i="44" l="1"/>
  <c r="W91" i="44"/>
  <c r="V41" i="29" s="1"/>
  <c r="U92" i="44"/>
  <c r="U91" i="40"/>
  <c r="T91" i="40"/>
  <c r="U41" i="29" s="1"/>
  <c r="R92" i="40"/>
  <c r="X91" i="47"/>
  <c r="W91" i="47"/>
  <c r="U92" i="47"/>
  <c r="U92" i="45"/>
  <c r="S41" i="29"/>
  <c r="X91" i="45"/>
  <c r="W91" i="45"/>
  <c r="T41" i="29" s="1"/>
  <c r="V92" i="44"/>
  <c r="S92" i="40"/>
  <c r="V92" i="47"/>
  <c r="V92" i="45"/>
  <c r="X92" i="44" l="1"/>
  <c r="W92" i="44"/>
  <c r="V42" i="29" s="1"/>
  <c r="U93" i="44"/>
  <c r="U92" i="40"/>
  <c r="T92" i="40"/>
  <c r="U42" i="29" s="1"/>
  <c r="R93" i="40"/>
  <c r="X92" i="47"/>
  <c r="W92" i="47"/>
  <c r="U93" i="47"/>
  <c r="U93" i="45"/>
  <c r="S42" i="29"/>
  <c r="X92" i="45"/>
  <c r="W92" i="45"/>
  <c r="T42" i="29" s="1"/>
  <c r="V93" i="44"/>
  <c r="V93" i="47"/>
  <c r="V93" i="45"/>
  <c r="S93" i="40"/>
  <c r="X93" i="44" l="1"/>
  <c r="W93" i="44"/>
  <c r="V43" i="29" s="1"/>
  <c r="U94" i="44"/>
  <c r="U93" i="40"/>
  <c r="T93" i="40"/>
  <c r="U43" i="29" s="1"/>
  <c r="R94" i="40"/>
  <c r="X93" i="47"/>
  <c r="W93" i="47"/>
  <c r="U94" i="47"/>
  <c r="U94" i="45"/>
  <c r="S43" i="29"/>
  <c r="X93" i="45"/>
  <c r="W93" i="45"/>
  <c r="T43" i="29" s="1"/>
  <c r="S94" i="40"/>
  <c r="V94" i="47"/>
  <c r="V94" i="45"/>
  <c r="V94" i="44"/>
  <c r="X94" i="44" l="1"/>
  <c r="W94" i="44"/>
  <c r="V44" i="29" s="1"/>
  <c r="U95" i="44"/>
  <c r="U94" i="40"/>
  <c r="T94" i="40"/>
  <c r="U44" i="29" s="1"/>
  <c r="R95" i="40"/>
  <c r="X94" i="47"/>
  <c r="W94" i="47"/>
  <c r="U95" i="47"/>
  <c r="U95" i="45"/>
  <c r="S44" i="29"/>
  <c r="X94" i="45"/>
  <c r="W94" i="45"/>
  <c r="T44" i="29" s="1"/>
  <c r="V95" i="44"/>
  <c r="V95" i="47"/>
  <c r="V95" i="45"/>
  <c r="S95" i="40"/>
  <c r="X95" i="44" l="1"/>
  <c r="W95" i="44"/>
  <c r="V45" i="29" s="1"/>
  <c r="U96" i="44"/>
  <c r="U95" i="40"/>
  <c r="T95" i="40"/>
  <c r="U45" i="29" s="1"/>
  <c r="R96" i="40"/>
  <c r="X95" i="47"/>
  <c r="W95" i="47"/>
  <c r="U96" i="47"/>
  <c r="U96" i="45"/>
  <c r="S45" i="29"/>
  <c r="X95" i="45"/>
  <c r="W95" i="45"/>
  <c r="T45" i="29" s="1"/>
  <c r="V96" i="44"/>
  <c r="V96" i="45"/>
  <c r="S96" i="40"/>
  <c r="V96" i="47"/>
  <c r="X96" i="44" l="1"/>
  <c r="W96" i="44"/>
  <c r="V46" i="29" s="1"/>
  <c r="U97" i="44"/>
  <c r="U96" i="40"/>
  <c r="T96" i="40"/>
  <c r="U46" i="29" s="1"/>
  <c r="R97" i="40"/>
  <c r="X96" i="47"/>
  <c r="W96" i="47"/>
  <c r="U97" i="47"/>
  <c r="U97" i="45"/>
  <c r="S46" i="29"/>
  <c r="X96" i="45"/>
  <c r="W96" i="45"/>
  <c r="T46" i="29" s="1"/>
  <c r="S97" i="40"/>
  <c r="V97" i="44"/>
  <c r="V97" i="47"/>
  <c r="V97" i="45"/>
  <c r="X97" i="44" l="1"/>
  <c r="W97" i="44"/>
  <c r="V47" i="29" s="1"/>
  <c r="U98" i="44"/>
  <c r="U97" i="40"/>
  <c r="T97" i="40"/>
  <c r="U47" i="29" s="1"/>
  <c r="R98" i="40"/>
  <c r="X97" i="47"/>
  <c r="W97" i="47"/>
  <c r="U98" i="47"/>
  <c r="U98" i="45"/>
  <c r="S47" i="29"/>
  <c r="X97" i="45"/>
  <c r="W97" i="45"/>
  <c r="T47" i="29" s="1"/>
  <c r="V98" i="44"/>
  <c r="V98" i="45"/>
  <c r="V98" i="47"/>
  <c r="S98" i="40"/>
  <c r="X98" i="44" l="1"/>
  <c r="W98" i="44"/>
  <c r="V48" i="29" s="1"/>
  <c r="U99" i="44"/>
  <c r="U98" i="40"/>
  <c r="T98" i="40"/>
  <c r="U48" i="29" s="1"/>
  <c r="R99" i="40"/>
  <c r="X98" i="47"/>
  <c r="W98" i="47"/>
  <c r="U99" i="47"/>
  <c r="U99" i="45"/>
  <c r="S48" i="29"/>
  <c r="X98" i="45"/>
  <c r="W98" i="45"/>
  <c r="T48" i="29" s="1"/>
  <c r="S99" i="40"/>
  <c r="V99" i="47"/>
  <c r="V99" i="45"/>
  <c r="V99" i="44"/>
  <c r="X99" i="44" l="1"/>
  <c r="W99" i="44"/>
  <c r="V49" i="29" s="1"/>
  <c r="U100" i="44"/>
  <c r="U99" i="40"/>
  <c r="T99" i="40"/>
  <c r="U49" i="29" s="1"/>
  <c r="R100" i="40"/>
  <c r="X99" i="47"/>
  <c r="W99" i="47"/>
  <c r="U100" i="47"/>
  <c r="U100" i="45"/>
  <c r="S49" i="29"/>
  <c r="X99" i="45"/>
  <c r="W99" i="45"/>
  <c r="T49" i="29" s="1"/>
  <c r="V100" i="45"/>
  <c r="S100" i="40"/>
  <c r="V100" i="47"/>
  <c r="V100" i="44"/>
  <c r="X100" i="44" l="1"/>
  <c r="W100" i="44"/>
  <c r="V50" i="29" s="1"/>
  <c r="U101" i="44"/>
  <c r="U100" i="40"/>
  <c r="T100" i="40"/>
  <c r="U50" i="29" s="1"/>
  <c r="R101" i="40"/>
  <c r="X100" i="47"/>
  <c r="W100" i="47"/>
  <c r="U101" i="47"/>
  <c r="U101" i="45"/>
  <c r="S50" i="29"/>
  <c r="X100" i="45"/>
  <c r="W100" i="45"/>
  <c r="T50" i="29" s="1"/>
  <c r="V101" i="45"/>
  <c r="V101" i="44"/>
  <c r="S101" i="40"/>
  <c r="V101" i="47"/>
  <c r="X101" i="44" l="1"/>
  <c r="W101" i="44"/>
  <c r="V51" i="29" s="1"/>
  <c r="U102" i="44"/>
  <c r="U101" i="40"/>
  <c r="T101" i="40"/>
  <c r="U51" i="29" s="1"/>
  <c r="R102" i="40"/>
  <c r="X101" i="47"/>
  <c r="W101" i="47"/>
  <c r="U102" i="47"/>
  <c r="U102" i="45"/>
  <c r="S51" i="29"/>
  <c r="X101" i="45"/>
  <c r="W101" i="45"/>
  <c r="T51" i="29" s="1"/>
  <c r="V102" i="45"/>
  <c r="S102" i="40"/>
  <c r="V102" i="47"/>
  <c r="V102" i="44"/>
  <c r="X102" i="44" l="1"/>
  <c r="W102" i="44"/>
  <c r="V52" i="29" s="1"/>
  <c r="U103" i="44"/>
  <c r="U102" i="40"/>
  <c r="T102" i="40"/>
  <c r="U52" i="29" s="1"/>
  <c r="R103" i="40"/>
  <c r="X102" i="47"/>
  <c r="W102" i="47"/>
  <c r="U103" i="47"/>
  <c r="U103" i="45"/>
  <c r="S52" i="29"/>
  <c r="X102" i="45"/>
  <c r="W102" i="45"/>
  <c r="T52" i="29" s="1"/>
  <c r="V103" i="44"/>
  <c r="V103" i="45"/>
  <c r="S103" i="40"/>
  <c r="V103" i="47"/>
  <c r="X103" i="44" l="1"/>
  <c r="W103" i="44"/>
  <c r="V53" i="29" s="1"/>
  <c r="U104" i="44"/>
  <c r="U103" i="40"/>
  <c r="T103" i="40"/>
  <c r="U53" i="29" s="1"/>
  <c r="R104" i="40"/>
  <c r="X103" i="47"/>
  <c r="W103" i="47"/>
  <c r="U104" i="47"/>
  <c r="U104" i="45"/>
  <c r="S53" i="29"/>
  <c r="X103" i="45"/>
  <c r="W103" i="45"/>
  <c r="T53" i="29" s="1"/>
  <c r="V104" i="44"/>
  <c r="V104" i="45"/>
  <c r="S104" i="40"/>
  <c r="V104" i="47"/>
  <c r="X104" i="44" l="1"/>
  <c r="W104" i="44"/>
  <c r="V54" i="29" s="1"/>
  <c r="U105" i="44"/>
  <c r="U104" i="40"/>
  <c r="T104" i="40"/>
  <c r="U54" i="29" s="1"/>
  <c r="R105" i="40"/>
  <c r="X104" i="47"/>
  <c r="W104" i="47"/>
  <c r="U105" i="47"/>
  <c r="U105" i="45"/>
  <c r="S54" i="29"/>
  <c r="W104" i="45"/>
  <c r="T54" i="29" s="1"/>
  <c r="X104" i="45"/>
  <c r="V105" i="45"/>
  <c r="V105" i="44"/>
  <c r="S105" i="40"/>
  <c r="V105" i="47"/>
  <c r="X105" i="44" l="1"/>
  <c r="W105" i="44"/>
  <c r="V55" i="29" s="1"/>
  <c r="U106" i="44"/>
  <c r="U105" i="40"/>
  <c r="T105" i="40"/>
  <c r="U55" i="29" s="1"/>
  <c r="R106" i="40"/>
  <c r="X105" i="47"/>
  <c r="W105" i="47"/>
  <c r="U106" i="47"/>
  <c r="U106" i="45"/>
  <c r="S55" i="29"/>
  <c r="X105" i="45"/>
  <c r="W105" i="45"/>
  <c r="T55" i="29" s="1"/>
  <c r="V106" i="44"/>
  <c r="S106" i="40"/>
  <c r="V106" i="47"/>
  <c r="V106" i="45"/>
  <c r="X106" i="44" l="1"/>
  <c r="W106" i="44"/>
  <c r="V56" i="29" s="1"/>
  <c r="U107" i="44"/>
  <c r="U106" i="40"/>
  <c r="T106" i="40"/>
  <c r="U56" i="29" s="1"/>
  <c r="R107" i="40"/>
  <c r="X106" i="47"/>
  <c r="W106" i="47"/>
  <c r="U107" i="47"/>
  <c r="U107" i="45"/>
  <c r="S56" i="29"/>
  <c r="W106" i="45"/>
  <c r="T56" i="29" s="1"/>
  <c r="X106" i="45"/>
  <c r="V107" i="47"/>
  <c r="V107" i="45"/>
  <c r="V107" i="44"/>
  <c r="S107" i="40"/>
  <c r="X107" i="44" l="1"/>
  <c r="W107" i="44"/>
  <c r="V57" i="29" s="1"/>
  <c r="U108" i="44"/>
  <c r="U107" i="40"/>
  <c r="T107" i="40"/>
  <c r="U57" i="29" s="1"/>
  <c r="R108" i="40"/>
  <c r="X107" i="47"/>
  <c r="W107" i="47"/>
  <c r="U108" i="47"/>
  <c r="U108" i="45"/>
  <c r="S57" i="29"/>
  <c r="X107" i="45"/>
  <c r="W107" i="45"/>
  <c r="T57" i="29" s="1"/>
  <c r="V108" i="45"/>
  <c r="V108" i="44"/>
  <c r="S108" i="40"/>
  <c r="V108" i="47"/>
  <c r="X108" i="44" l="1"/>
  <c r="W108" i="44"/>
  <c r="V58" i="29" s="1"/>
  <c r="U109" i="44"/>
  <c r="U108" i="40"/>
  <c r="T108" i="40"/>
  <c r="U58" i="29" s="1"/>
  <c r="R109" i="40"/>
  <c r="X108" i="47"/>
  <c r="W108" i="47"/>
  <c r="U109" i="47"/>
  <c r="U109" i="45"/>
  <c r="S58" i="29"/>
  <c r="W108" i="45"/>
  <c r="T58" i="29" s="1"/>
  <c r="X108" i="45"/>
  <c r="V109" i="44"/>
  <c r="S109" i="40"/>
  <c r="V109" i="47"/>
  <c r="V109" i="45"/>
  <c r="X109" i="44" l="1"/>
  <c r="W109" i="44"/>
  <c r="V59" i="29" s="1"/>
  <c r="U110" i="44"/>
  <c r="U109" i="40"/>
  <c r="T109" i="40"/>
  <c r="U59" i="29" s="1"/>
  <c r="R110" i="40"/>
  <c r="X109" i="47"/>
  <c r="W109" i="47"/>
  <c r="U110" i="47"/>
  <c r="U110" i="45"/>
  <c r="S59" i="29"/>
  <c r="X109" i="45"/>
  <c r="W109" i="45"/>
  <c r="T59" i="29" s="1"/>
  <c r="V110" i="45"/>
  <c r="S110" i="40"/>
  <c r="V110" i="47"/>
  <c r="V110" i="44"/>
  <c r="X110" i="44" l="1"/>
  <c r="W110" i="44"/>
  <c r="V60" i="29" s="1"/>
  <c r="U111" i="44"/>
  <c r="U110" i="40"/>
  <c r="T110" i="40"/>
  <c r="U60" i="29" s="1"/>
  <c r="R111" i="40"/>
  <c r="X110" i="47"/>
  <c r="W110" i="47"/>
  <c r="U111" i="47"/>
  <c r="U111" i="45"/>
  <c r="S60" i="29"/>
  <c r="W110" i="45"/>
  <c r="T60" i="29" s="1"/>
  <c r="X110" i="45"/>
  <c r="V111" i="47"/>
  <c r="V111" i="45"/>
  <c r="V111" i="44"/>
  <c r="S111" i="40"/>
  <c r="X111" i="44" l="1"/>
  <c r="W111" i="44"/>
  <c r="V61" i="29" s="1"/>
  <c r="U112" i="44"/>
  <c r="U111" i="40"/>
  <c r="T111" i="40"/>
  <c r="U61" i="29" s="1"/>
  <c r="R112" i="40"/>
  <c r="X111" i="47"/>
  <c r="W111" i="47"/>
  <c r="U112" i="47"/>
  <c r="U112" i="45"/>
  <c r="S61" i="29"/>
  <c r="X111" i="45"/>
  <c r="W111" i="45"/>
  <c r="T61" i="29" s="1"/>
  <c r="V112" i="45"/>
  <c r="S112" i="40"/>
  <c r="V112" i="44"/>
  <c r="V112" i="47"/>
  <c r="X112" i="44" l="1"/>
  <c r="W112" i="44"/>
  <c r="V62" i="29" s="1"/>
  <c r="U113" i="44"/>
  <c r="U112" i="40"/>
  <c r="T112" i="40"/>
  <c r="U62" i="29" s="1"/>
  <c r="R113" i="40"/>
  <c r="X112" i="47"/>
  <c r="W112" i="47"/>
  <c r="U113" i="47"/>
  <c r="U113" i="45"/>
  <c r="S62" i="29"/>
  <c r="W112" i="45"/>
  <c r="T62" i="29" s="1"/>
  <c r="X112" i="45"/>
  <c r="S113" i="40"/>
  <c r="V113" i="47"/>
  <c r="V113" i="45"/>
  <c r="V113" i="44"/>
  <c r="X113" i="44" l="1"/>
  <c r="W113" i="44"/>
  <c r="V63" i="29" s="1"/>
  <c r="U114" i="44"/>
  <c r="U113" i="40"/>
  <c r="T113" i="40"/>
  <c r="U63" i="29" s="1"/>
  <c r="R114" i="40"/>
  <c r="X113" i="47"/>
  <c r="W113" i="47"/>
  <c r="U114" i="47"/>
  <c r="U114" i="45"/>
  <c r="S63" i="29"/>
  <c r="X113" i="45"/>
  <c r="W113" i="45"/>
  <c r="T63" i="29" s="1"/>
  <c r="V114" i="45"/>
  <c r="S114" i="40"/>
  <c r="V114" i="47"/>
  <c r="V114" i="44"/>
  <c r="X114" i="44" l="1"/>
  <c r="W114" i="44"/>
  <c r="V64" i="29" s="1"/>
  <c r="U115" i="44"/>
  <c r="U114" i="40"/>
  <c r="T114" i="40"/>
  <c r="U64" i="29" s="1"/>
  <c r="R115" i="40"/>
  <c r="X114" i="47"/>
  <c r="W114" i="47"/>
  <c r="U115" i="47"/>
  <c r="U115" i="45"/>
  <c r="S64" i="29"/>
  <c r="W114" i="45"/>
  <c r="T64" i="29" s="1"/>
  <c r="X114" i="45"/>
  <c r="V115" i="47"/>
  <c r="V115" i="45"/>
  <c r="S115" i="40"/>
  <c r="V115" i="44"/>
  <c r="X115" i="44" l="1"/>
  <c r="W115" i="44"/>
  <c r="V65" i="29" s="1"/>
  <c r="U116" i="44"/>
  <c r="U115" i="40"/>
  <c r="T115" i="40"/>
  <c r="U65" i="29" s="1"/>
  <c r="R116" i="40"/>
  <c r="X115" i="47"/>
  <c r="W115" i="47"/>
  <c r="U116" i="47"/>
  <c r="U116" i="45"/>
  <c r="S65" i="29"/>
  <c r="X115" i="45"/>
  <c r="W115" i="45"/>
  <c r="T65" i="29" s="1"/>
  <c r="S116" i="40"/>
  <c r="V116" i="47"/>
  <c r="V116" i="45"/>
  <c r="V116" i="44"/>
  <c r="X116" i="44" l="1"/>
  <c r="W116" i="44"/>
  <c r="V66" i="29" s="1"/>
  <c r="U117" i="44"/>
  <c r="U116" i="40"/>
  <c r="T116" i="40"/>
  <c r="U66" i="29" s="1"/>
  <c r="R117" i="40"/>
  <c r="X116" i="47"/>
  <c r="W116" i="47"/>
  <c r="U117" i="47"/>
  <c r="U117" i="45"/>
  <c r="S66" i="29"/>
  <c r="W116" i="45"/>
  <c r="T66" i="29" s="1"/>
  <c r="X116" i="45"/>
  <c r="V117" i="44"/>
  <c r="V117" i="45"/>
  <c r="S117" i="40"/>
  <c r="V117" i="47"/>
  <c r="X117" i="44" l="1"/>
  <c r="W117" i="44"/>
  <c r="V67" i="29" s="1"/>
  <c r="U118" i="44"/>
  <c r="U117" i="40"/>
  <c r="T117" i="40"/>
  <c r="U67" i="29" s="1"/>
  <c r="R118" i="40"/>
  <c r="X117" i="47"/>
  <c r="W117" i="47"/>
  <c r="U118" i="47"/>
  <c r="U118" i="45"/>
  <c r="S67" i="29"/>
  <c r="X117" i="45"/>
  <c r="W117" i="45"/>
  <c r="T67" i="29" s="1"/>
  <c r="V118" i="44"/>
  <c r="V118" i="45"/>
  <c r="S118" i="40"/>
  <c r="V118" i="47"/>
  <c r="X118" i="44" l="1"/>
  <c r="W118" i="44"/>
  <c r="V68" i="29" s="1"/>
  <c r="U119" i="44"/>
  <c r="U118" i="40"/>
  <c r="T118" i="40"/>
  <c r="U68" i="29" s="1"/>
  <c r="R119" i="40"/>
  <c r="X118" i="47"/>
  <c r="W118" i="47"/>
  <c r="U119" i="47"/>
  <c r="U119" i="45"/>
  <c r="S68" i="29"/>
  <c r="W118" i="45"/>
  <c r="T68" i="29" s="1"/>
  <c r="X118" i="45"/>
  <c r="V119" i="44"/>
  <c r="V119" i="45"/>
  <c r="V119" i="47"/>
  <c r="S119" i="40"/>
  <c r="X119" i="44" l="1"/>
  <c r="W119" i="44"/>
  <c r="V69" i="29" s="1"/>
  <c r="U120" i="44"/>
  <c r="U119" i="40"/>
  <c r="T119" i="40"/>
  <c r="U69" i="29" s="1"/>
  <c r="R120" i="40"/>
  <c r="X119" i="47"/>
  <c r="W119" i="47"/>
  <c r="U120" i="47"/>
  <c r="U120" i="45"/>
  <c r="S69" i="29"/>
  <c r="W119" i="45"/>
  <c r="T69" i="29" s="1"/>
  <c r="X119" i="45"/>
  <c r="V120" i="47"/>
  <c r="V120" i="45"/>
  <c r="V120" i="44"/>
  <c r="S120" i="40"/>
  <c r="X120" i="44" l="1"/>
  <c r="W120" i="44"/>
  <c r="V70" i="29" s="1"/>
  <c r="U121" i="44"/>
  <c r="U120" i="40"/>
  <c r="T120" i="40"/>
  <c r="U70" i="29" s="1"/>
  <c r="R121" i="40"/>
  <c r="X120" i="47"/>
  <c r="W120" i="47"/>
  <c r="U121" i="47"/>
  <c r="U121" i="45"/>
  <c r="S70" i="29"/>
  <c r="W120" i="45"/>
  <c r="T70" i="29" s="1"/>
  <c r="X120" i="45"/>
  <c r="S121" i="40"/>
  <c r="V121" i="47"/>
  <c r="V121" i="45"/>
  <c r="V121" i="44"/>
  <c r="X121" i="44" l="1"/>
  <c r="W121" i="44"/>
  <c r="V71" i="29" s="1"/>
  <c r="U122" i="44"/>
  <c r="U121" i="40"/>
  <c r="T121" i="40"/>
  <c r="U71" i="29" s="1"/>
  <c r="R122" i="40"/>
  <c r="X121" i="47"/>
  <c r="W121" i="47"/>
  <c r="U122" i="47"/>
  <c r="U122" i="45"/>
  <c r="S71" i="29"/>
  <c r="W121" i="45"/>
  <c r="T71" i="29" s="1"/>
  <c r="X121" i="45"/>
  <c r="S122" i="40"/>
  <c r="V122" i="47"/>
  <c r="V122" i="45"/>
  <c r="V122" i="44"/>
  <c r="X122" i="44" l="1"/>
  <c r="W122" i="44"/>
  <c r="V72" i="29" s="1"/>
  <c r="U123" i="44"/>
  <c r="U122" i="40"/>
  <c r="T122" i="40"/>
  <c r="U72" i="29" s="1"/>
  <c r="R123" i="40"/>
  <c r="X122" i="47"/>
  <c r="W122" i="47"/>
  <c r="U123" i="47"/>
  <c r="U123" i="45"/>
  <c r="S72" i="29"/>
  <c r="W122" i="45"/>
  <c r="T72" i="29" s="1"/>
  <c r="X122" i="45"/>
  <c r="S123" i="40"/>
  <c r="V123" i="45"/>
  <c r="V123" i="44"/>
  <c r="V123" i="47"/>
  <c r="X123" i="44" l="1"/>
  <c r="W123" i="44"/>
  <c r="V73" i="29" s="1"/>
  <c r="U124" i="44"/>
  <c r="U123" i="40"/>
  <c r="T123" i="40"/>
  <c r="U73" i="29" s="1"/>
  <c r="R124" i="40"/>
  <c r="X123" i="47"/>
  <c r="W123" i="47"/>
  <c r="U124" i="47"/>
  <c r="U124" i="45"/>
  <c r="S73" i="29"/>
  <c r="W123" i="45"/>
  <c r="T73" i="29" s="1"/>
  <c r="X123" i="45"/>
  <c r="V124" i="45"/>
  <c r="V124" i="44"/>
  <c r="S124" i="40"/>
  <c r="V124" i="47"/>
  <c r="X124" i="44" l="1"/>
  <c r="W124" i="44"/>
  <c r="V74" i="29" s="1"/>
  <c r="U125" i="44"/>
  <c r="U124" i="40"/>
  <c r="T124" i="40"/>
  <c r="U74" i="29" s="1"/>
  <c r="R125" i="40"/>
  <c r="X124" i="47"/>
  <c r="W124" i="47"/>
  <c r="U125" i="47"/>
  <c r="U125" i="45"/>
  <c r="S74" i="29"/>
  <c r="W124" i="45"/>
  <c r="T74" i="29" s="1"/>
  <c r="X124" i="45"/>
  <c r="S125" i="40"/>
  <c r="V125" i="47"/>
  <c r="V125" i="45"/>
  <c r="V125" i="44"/>
  <c r="X125" i="44" l="1"/>
  <c r="W125" i="44"/>
  <c r="V75" i="29" s="1"/>
  <c r="U126" i="44"/>
  <c r="U125" i="40"/>
  <c r="T125" i="40"/>
  <c r="U75" i="29" s="1"/>
  <c r="R126" i="40"/>
  <c r="X125" i="47"/>
  <c r="W125" i="47"/>
  <c r="U126" i="47"/>
  <c r="U126" i="45"/>
  <c r="S75" i="29"/>
  <c r="W125" i="45"/>
  <c r="T75" i="29" s="1"/>
  <c r="X125" i="45"/>
  <c r="V126" i="45"/>
  <c r="S126" i="40"/>
  <c r="V126" i="47"/>
  <c r="V126" i="44"/>
  <c r="X126" i="44" l="1"/>
  <c r="W126" i="44"/>
  <c r="V76" i="29" s="1"/>
  <c r="U127" i="44"/>
  <c r="U126" i="40"/>
  <c r="T126" i="40"/>
  <c r="U76" i="29" s="1"/>
  <c r="R127" i="40"/>
  <c r="X126" i="47"/>
  <c r="W126" i="47"/>
  <c r="U127" i="47"/>
  <c r="U127" i="45"/>
  <c r="S76" i="29"/>
  <c r="W126" i="45"/>
  <c r="T76" i="29" s="1"/>
  <c r="X126" i="45"/>
  <c r="V127" i="44"/>
  <c r="S127" i="40"/>
  <c r="V127" i="47"/>
  <c r="V127" i="45"/>
  <c r="X127" i="44" l="1"/>
  <c r="W127" i="44"/>
  <c r="V77" i="29" s="1"/>
  <c r="U128" i="44"/>
  <c r="U127" i="40"/>
  <c r="T127" i="40"/>
  <c r="U77" i="29" s="1"/>
  <c r="R128" i="40"/>
  <c r="X127" i="47"/>
  <c r="W127" i="47"/>
  <c r="U128" i="47"/>
  <c r="U128" i="45"/>
  <c r="S77" i="29"/>
  <c r="W127" i="45"/>
  <c r="T77" i="29" s="1"/>
  <c r="X127" i="45"/>
  <c r="V128" i="47"/>
  <c r="V128" i="44"/>
  <c r="V128" i="45"/>
  <c r="S128" i="40"/>
  <c r="X128" i="44" l="1"/>
  <c r="W128" i="44"/>
  <c r="V78" i="29" s="1"/>
  <c r="U129" i="44"/>
  <c r="U128" i="40"/>
  <c r="T128" i="40"/>
  <c r="U78" i="29" s="1"/>
  <c r="R129" i="40"/>
  <c r="W128" i="47"/>
  <c r="X128" i="47"/>
  <c r="U129" i="47"/>
  <c r="U129" i="45"/>
  <c r="S78" i="29"/>
  <c r="W128" i="45"/>
  <c r="T78" i="29" s="1"/>
  <c r="X128" i="45"/>
  <c r="S129" i="40"/>
  <c r="V129" i="47"/>
  <c r="V129" i="45"/>
  <c r="V129" i="44"/>
  <c r="X129" i="44" l="1"/>
  <c r="W129" i="44"/>
  <c r="V79" i="29" s="1"/>
  <c r="U130" i="44"/>
  <c r="U129" i="40"/>
  <c r="T129" i="40"/>
  <c r="U79" i="29" s="1"/>
  <c r="R130" i="40"/>
  <c r="W129" i="47"/>
  <c r="X129" i="47"/>
  <c r="U130" i="47"/>
  <c r="U130" i="45"/>
  <c r="S79" i="29"/>
  <c r="W129" i="45"/>
  <c r="T79" i="29" s="1"/>
  <c r="X129" i="45"/>
  <c r="V130" i="47"/>
  <c r="V130" i="44"/>
  <c r="V130" i="45"/>
  <c r="S130" i="40"/>
  <c r="X130" i="44" l="1"/>
  <c r="W130" i="44"/>
  <c r="V80" i="29" s="1"/>
  <c r="U131" i="44"/>
  <c r="U130" i="40"/>
  <c r="T130" i="40"/>
  <c r="U80" i="29" s="1"/>
  <c r="R131" i="40"/>
  <c r="W130" i="47"/>
  <c r="X130" i="47"/>
  <c r="U131" i="47"/>
  <c r="U131" i="45"/>
  <c r="S80" i="29"/>
  <c r="W130" i="45"/>
  <c r="T80" i="29" s="1"/>
  <c r="X130" i="45"/>
  <c r="V131" i="47"/>
  <c r="V131" i="45"/>
  <c r="V131" i="44"/>
  <c r="S131" i="40"/>
  <c r="X131" i="44" l="1"/>
  <c r="W131" i="44"/>
  <c r="V81" i="29" s="1"/>
  <c r="U132" i="44"/>
  <c r="U131" i="40"/>
  <c r="T131" i="40"/>
  <c r="U81" i="29" s="1"/>
  <c r="R132" i="40"/>
  <c r="W131" i="47"/>
  <c r="X131" i="47"/>
  <c r="U132" i="47"/>
  <c r="U132" i="45"/>
  <c r="S81" i="29"/>
  <c r="W131" i="45"/>
  <c r="T81" i="29" s="1"/>
  <c r="X131" i="45"/>
  <c r="V132" i="44"/>
  <c r="S132" i="40"/>
  <c r="V132" i="47"/>
  <c r="V132" i="45"/>
  <c r="X132" i="44" l="1"/>
  <c r="W132" i="44"/>
  <c r="V82" i="29" s="1"/>
  <c r="U133" i="44"/>
  <c r="U132" i="40"/>
  <c r="T132" i="40"/>
  <c r="U82" i="29" s="1"/>
  <c r="R133" i="40"/>
  <c r="W132" i="47"/>
  <c r="X132" i="47"/>
  <c r="U133" i="47"/>
  <c r="U133" i="45"/>
  <c r="S82" i="29"/>
  <c r="W132" i="45"/>
  <c r="T82" i="29" s="1"/>
  <c r="X132" i="45"/>
  <c r="S133" i="40"/>
  <c r="V133" i="47"/>
  <c r="V133" i="45"/>
  <c r="V133" i="44"/>
  <c r="X133" i="44" l="1"/>
  <c r="W133" i="44"/>
  <c r="V83" i="29" s="1"/>
  <c r="U134" i="44"/>
  <c r="U133" i="40"/>
  <c r="T133" i="40"/>
  <c r="U83" i="29" s="1"/>
  <c r="R134" i="40"/>
  <c r="W133" i="47"/>
  <c r="X133" i="47"/>
  <c r="U134" i="47"/>
  <c r="U134" i="45"/>
  <c r="S83" i="29"/>
  <c r="W133" i="45"/>
  <c r="T83" i="29" s="1"/>
  <c r="X133" i="45"/>
  <c r="V134" i="44"/>
  <c r="V134" i="47"/>
  <c r="V134" i="45"/>
  <c r="S134" i="40"/>
  <c r="X134" i="44" l="1"/>
  <c r="W134" i="44"/>
  <c r="V84" i="29" s="1"/>
  <c r="U135" i="44"/>
  <c r="U134" i="40"/>
  <c r="T134" i="40"/>
  <c r="U84" i="29" s="1"/>
  <c r="R135" i="40"/>
  <c r="W134" i="47"/>
  <c r="X134" i="47"/>
  <c r="U135" i="47"/>
  <c r="U135" i="45"/>
  <c r="S84" i="29"/>
  <c r="W134" i="45"/>
  <c r="T84" i="29" s="1"/>
  <c r="X134" i="45"/>
  <c r="V135" i="45"/>
  <c r="V135" i="44"/>
  <c r="V135" i="47"/>
  <c r="S135" i="40"/>
  <c r="X135" i="44" l="1"/>
  <c r="W135" i="44"/>
  <c r="V85" i="29" s="1"/>
  <c r="U136" i="44"/>
  <c r="U135" i="40"/>
  <c r="T135" i="40"/>
  <c r="U85" i="29" s="1"/>
  <c r="R136" i="40"/>
  <c r="W135" i="47"/>
  <c r="X135" i="47"/>
  <c r="U136" i="47"/>
  <c r="U136" i="45"/>
  <c r="S85" i="29"/>
  <c r="W135" i="45"/>
  <c r="T85" i="29" s="1"/>
  <c r="X135" i="45"/>
  <c r="V136" i="47"/>
  <c r="V136" i="45"/>
  <c r="V136" i="44"/>
  <c r="S136" i="40"/>
  <c r="X136" i="44" l="1"/>
  <c r="W136" i="44"/>
  <c r="V86" i="29" s="1"/>
  <c r="U137" i="44"/>
  <c r="U136" i="40"/>
  <c r="T136" i="40"/>
  <c r="U86" i="29" s="1"/>
  <c r="R137" i="40"/>
  <c r="W136" i="47"/>
  <c r="X136" i="47"/>
  <c r="U137" i="47"/>
  <c r="U137" i="45"/>
  <c r="S86" i="29"/>
  <c r="W136" i="45"/>
  <c r="T86" i="29" s="1"/>
  <c r="X136" i="45"/>
  <c r="V137" i="47"/>
  <c r="V137" i="45"/>
  <c r="V137" i="44"/>
  <c r="S137" i="40"/>
  <c r="X137" i="44" l="1"/>
  <c r="W137" i="44"/>
  <c r="V87" i="29" s="1"/>
  <c r="U138" i="44"/>
  <c r="U137" i="40"/>
  <c r="T137" i="40"/>
  <c r="U87" i="29" s="1"/>
  <c r="R138" i="40"/>
  <c r="W137" i="47"/>
  <c r="X137" i="47"/>
  <c r="U138" i="47"/>
  <c r="U138" i="45"/>
  <c r="S87" i="29"/>
  <c r="W137" i="45"/>
  <c r="T87" i="29" s="1"/>
  <c r="X137" i="45"/>
  <c r="V138" i="45"/>
  <c r="V138" i="44"/>
  <c r="S138" i="40"/>
  <c r="V138" i="47"/>
  <c r="X138" i="44" l="1"/>
  <c r="W138" i="44"/>
  <c r="V88" i="29" s="1"/>
  <c r="U139" i="44"/>
  <c r="U138" i="40"/>
  <c r="T138" i="40"/>
  <c r="U88" i="29" s="1"/>
  <c r="R139" i="40"/>
  <c r="W138" i="47"/>
  <c r="X138" i="47"/>
  <c r="U139" i="47"/>
  <c r="U139" i="45"/>
  <c r="S88" i="29"/>
  <c r="W138" i="45"/>
  <c r="T88" i="29" s="1"/>
  <c r="X138" i="45"/>
  <c r="S139" i="40"/>
  <c r="V139" i="44"/>
  <c r="V139" i="47"/>
  <c r="V139" i="45"/>
  <c r="X139" i="44" l="1"/>
  <c r="W139" i="44"/>
  <c r="V89" i="29" s="1"/>
  <c r="U140" i="44"/>
  <c r="U139" i="40"/>
  <c r="T139" i="40"/>
  <c r="U89" i="29" s="1"/>
  <c r="R140" i="40"/>
  <c r="W139" i="47"/>
  <c r="X139" i="47"/>
  <c r="U140" i="47"/>
  <c r="U140" i="45"/>
  <c r="S89" i="29"/>
  <c r="W139" i="45"/>
  <c r="T89" i="29" s="1"/>
  <c r="X139" i="45"/>
  <c r="S140" i="40"/>
  <c r="V140" i="47"/>
  <c r="V140" i="45"/>
  <c r="V140" i="44"/>
  <c r="X140" i="44" l="1"/>
  <c r="W140" i="44"/>
  <c r="V90" i="29" s="1"/>
  <c r="U141" i="44"/>
  <c r="U140" i="40"/>
  <c r="T140" i="40"/>
  <c r="U90" i="29" s="1"/>
  <c r="R141" i="40"/>
  <c r="W140" i="47"/>
  <c r="X140" i="47"/>
  <c r="U141" i="47"/>
  <c r="U141" i="45"/>
  <c r="S90" i="29"/>
  <c r="W140" i="45"/>
  <c r="T90" i="29" s="1"/>
  <c r="X140" i="45"/>
  <c r="V141" i="47"/>
  <c r="V141" i="44"/>
  <c r="S141" i="40"/>
  <c r="V141" i="45"/>
  <c r="X141" i="44" l="1"/>
  <c r="W141" i="44"/>
  <c r="V91" i="29" s="1"/>
  <c r="U142" i="44"/>
  <c r="U141" i="40"/>
  <c r="T141" i="40"/>
  <c r="U91" i="29" s="1"/>
  <c r="R142" i="40"/>
  <c r="W141" i="47"/>
  <c r="X141" i="47"/>
  <c r="U142" i="47"/>
  <c r="U142" i="45"/>
  <c r="S91" i="29"/>
  <c r="W141" i="45"/>
  <c r="T91" i="29" s="1"/>
  <c r="X141" i="45"/>
  <c r="V142" i="47"/>
  <c r="V142" i="45"/>
  <c r="V142" i="44"/>
  <c r="S142" i="40"/>
  <c r="X142" i="44" l="1"/>
  <c r="W142" i="44"/>
  <c r="V92" i="29" s="1"/>
  <c r="U143" i="44"/>
  <c r="U142" i="40"/>
  <c r="T142" i="40"/>
  <c r="U92" i="29" s="1"/>
  <c r="R143" i="40"/>
  <c r="W142" i="47"/>
  <c r="X142" i="47"/>
  <c r="U143" i="47"/>
  <c r="U143" i="45"/>
  <c r="S92" i="29"/>
  <c r="W142" i="45"/>
  <c r="T92" i="29" s="1"/>
  <c r="X142" i="45"/>
  <c r="V143" i="47"/>
  <c r="V143" i="45"/>
  <c r="V143" i="44"/>
  <c r="S143" i="40"/>
  <c r="X143" i="44" l="1"/>
  <c r="W143" i="44"/>
  <c r="V93" i="29" s="1"/>
  <c r="U144" i="44"/>
  <c r="U143" i="40"/>
  <c r="T143" i="40"/>
  <c r="U93" i="29" s="1"/>
  <c r="R144" i="40"/>
  <c r="W143" i="47"/>
  <c r="X143" i="47"/>
  <c r="U144" i="47"/>
  <c r="S93" i="29"/>
  <c r="U144" i="45"/>
  <c r="W143" i="45"/>
  <c r="T93" i="29" s="1"/>
  <c r="X143" i="45"/>
  <c r="S144" i="40"/>
  <c r="V144" i="47"/>
  <c r="V144" i="44"/>
  <c r="V144" i="45"/>
  <c r="X144" i="44" l="1"/>
  <c r="W144" i="44"/>
  <c r="V94" i="29" s="1"/>
  <c r="U145" i="44"/>
  <c r="U144" i="40"/>
  <c r="T144" i="40"/>
  <c r="U94" i="29" s="1"/>
  <c r="R145" i="40"/>
  <c r="W144" i="47"/>
  <c r="X144" i="47"/>
  <c r="U145" i="47"/>
  <c r="S94" i="29"/>
  <c r="U145" i="45"/>
  <c r="W144" i="45"/>
  <c r="T94" i="29" s="1"/>
  <c r="X144" i="45"/>
  <c r="V145" i="45"/>
  <c r="V145" i="44"/>
  <c r="S145" i="40"/>
  <c r="V145" i="47"/>
  <c r="X145" i="44" l="1"/>
  <c r="W145" i="44"/>
  <c r="V95" i="29" s="1"/>
  <c r="U146" i="44"/>
  <c r="U145" i="40"/>
  <c r="T145" i="40"/>
  <c r="U95" i="29" s="1"/>
  <c r="R146" i="40"/>
  <c r="W145" i="47"/>
  <c r="X145" i="47"/>
  <c r="U146" i="47"/>
  <c r="S95" i="29"/>
  <c r="U146" i="45"/>
  <c r="W145" i="45"/>
  <c r="T95" i="29" s="1"/>
  <c r="X145" i="45"/>
  <c r="S146" i="40"/>
  <c r="V146" i="47"/>
  <c r="V146" i="44"/>
  <c r="V146" i="45"/>
  <c r="X146" i="44" l="1"/>
  <c r="W146" i="44"/>
  <c r="V96" i="29" s="1"/>
  <c r="U147" i="44"/>
  <c r="U146" i="40"/>
  <c r="T146" i="40"/>
  <c r="U96" i="29" s="1"/>
  <c r="R147" i="40"/>
  <c r="W146" i="47"/>
  <c r="X146" i="47"/>
  <c r="U147" i="47"/>
  <c r="S96" i="29"/>
  <c r="U147" i="45"/>
  <c r="W146" i="45"/>
  <c r="T96" i="29" s="1"/>
  <c r="X146" i="45"/>
  <c r="V147" i="44"/>
  <c r="V147" i="45"/>
  <c r="S147" i="40"/>
  <c r="V147" i="47"/>
  <c r="X147" i="44" l="1"/>
  <c r="W147" i="44"/>
  <c r="V97" i="29" s="1"/>
  <c r="U148" i="44"/>
  <c r="U147" i="40"/>
  <c r="T147" i="40"/>
  <c r="U97" i="29" s="1"/>
  <c r="R148" i="40"/>
  <c r="W147" i="47"/>
  <c r="X147" i="47"/>
  <c r="U148" i="47"/>
  <c r="S97" i="29"/>
  <c r="U148" i="45"/>
  <c r="W147" i="45"/>
  <c r="T97" i="29" s="1"/>
  <c r="X147" i="45"/>
  <c r="S148" i="40"/>
  <c r="V148" i="45"/>
  <c r="V148" i="47"/>
  <c r="V148" i="44"/>
  <c r="X148" i="44" l="1"/>
  <c r="W148" i="44"/>
  <c r="V98" i="29" s="1"/>
  <c r="U149" i="44"/>
  <c r="U148" i="40"/>
  <c r="T148" i="40"/>
  <c r="U98" i="29" s="1"/>
  <c r="R149" i="40"/>
  <c r="W148" i="47"/>
  <c r="X148" i="47"/>
  <c r="U149" i="47"/>
  <c r="S98" i="29"/>
  <c r="U149" i="45"/>
  <c r="W148" i="45"/>
  <c r="T98" i="29" s="1"/>
  <c r="X148" i="45"/>
  <c r="S149" i="40"/>
  <c r="V149" i="47"/>
  <c r="V149" i="45"/>
  <c r="V149" i="44"/>
  <c r="X149" i="44" l="1"/>
  <c r="W149" i="44"/>
  <c r="V99" i="29" s="1"/>
  <c r="U150" i="44"/>
  <c r="U149" i="40"/>
  <c r="T149" i="40"/>
  <c r="U99" i="29" s="1"/>
  <c r="R150" i="40"/>
  <c r="W149" i="47"/>
  <c r="X149" i="47"/>
  <c r="U150" i="47"/>
  <c r="S99" i="29"/>
  <c r="U150" i="45"/>
  <c r="W149" i="45"/>
  <c r="T99" i="29" s="1"/>
  <c r="X149" i="45"/>
  <c r="V150" i="44"/>
  <c r="S150" i="40"/>
  <c r="V150" i="47"/>
  <c r="V150" i="45"/>
  <c r="X150" i="44" l="1"/>
  <c r="W150" i="44"/>
  <c r="V100" i="29" s="1"/>
  <c r="U151" i="44"/>
  <c r="U150" i="40"/>
  <c r="T150" i="40"/>
  <c r="U100" i="29" s="1"/>
  <c r="R151" i="40"/>
  <c r="W150" i="47"/>
  <c r="X150" i="47"/>
  <c r="U151" i="47"/>
  <c r="S100" i="29"/>
  <c r="U151" i="45"/>
  <c r="W150" i="45"/>
  <c r="T100" i="29" s="1"/>
  <c r="X150" i="45"/>
  <c r="V151" i="44"/>
  <c r="V151" i="47"/>
  <c r="S151" i="40"/>
  <c r="V151" i="45"/>
  <c r="X151" i="44" l="1"/>
  <c r="W151" i="44"/>
  <c r="V101" i="29" s="1"/>
  <c r="U152" i="44"/>
  <c r="U151" i="40"/>
  <c r="T151" i="40"/>
  <c r="U101" i="29" s="1"/>
  <c r="R152" i="40"/>
  <c r="W151" i="47"/>
  <c r="X151" i="47"/>
  <c r="U152" i="47"/>
  <c r="S101" i="29"/>
  <c r="U152" i="45"/>
  <c r="W151" i="45"/>
  <c r="T101" i="29" s="1"/>
  <c r="X151" i="45"/>
  <c r="V152" i="44"/>
  <c r="S152" i="40"/>
  <c r="V152" i="47"/>
  <c r="V152" i="45"/>
  <c r="X152" i="44" l="1"/>
  <c r="W152" i="44"/>
  <c r="V102" i="29" s="1"/>
  <c r="U153" i="44"/>
  <c r="U152" i="40"/>
  <c r="T152" i="40"/>
  <c r="U102" i="29" s="1"/>
  <c r="R153" i="40"/>
  <c r="W152" i="47"/>
  <c r="X152" i="47"/>
  <c r="U153" i="47"/>
  <c r="S102" i="29"/>
  <c r="U153" i="45"/>
  <c r="W152" i="45"/>
  <c r="T102" i="29" s="1"/>
  <c r="X152" i="45"/>
  <c r="V153" i="47"/>
  <c r="V153" i="44"/>
  <c r="V153" i="45"/>
  <c r="S153" i="40"/>
  <c r="X153" i="44" l="1"/>
  <c r="W153" i="44"/>
  <c r="V103" i="29" s="1"/>
  <c r="U154" i="44"/>
  <c r="U153" i="40"/>
  <c r="T153" i="40"/>
  <c r="U103" i="29" s="1"/>
  <c r="R154" i="40"/>
  <c r="W153" i="47"/>
  <c r="X153" i="47"/>
  <c r="U154" i="47"/>
  <c r="U154" i="45"/>
  <c r="S103" i="29"/>
  <c r="W153" i="45"/>
  <c r="T103" i="29" s="1"/>
  <c r="X153" i="45"/>
  <c r="S154" i="40"/>
  <c r="V154" i="47"/>
  <c r="V154" i="45"/>
  <c r="V154" i="44"/>
  <c r="X154" i="44" l="1"/>
  <c r="W154" i="44"/>
  <c r="V104" i="29" s="1"/>
  <c r="U155" i="44"/>
  <c r="U154" i="40"/>
  <c r="T154" i="40"/>
  <c r="U104" i="29" s="1"/>
  <c r="R155" i="40"/>
  <c r="W154" i="47"/>
  <c r="X154" i="47"/>
  <c r="U155" i="47"/>
  <c r="U155" i="45"/>
  <c r="S104" i="29"/>
  <c r="W154" i="45"/>
  <c r="T104" i="29" s="1"/>
  <c r="X154" i="45"/>
  <c r="V155" i="47"/>
  <c r="V155" i="44"/>
  <c r="V155" i="45"/>
  <c r="S155" i="40"/>
  <c r="X155" i="44" l="1"/>
  <c r="W155" i="44"/>
  <c r="V105" i="29" s="1"/>
  <c r="U156" i="44"/>
  <c r="U155" i="40"/>
  <c r="T155" i="40"/>
  <c r="U105" i="29" s="1"/>
  <c r="R156" i="40"/>
  <c r="W155" i="47"/>
  <c r="X155" i="47"/>
  <c r="U156" i="47"/>
  <c r="U156" i="45"/>
  <c r="S105" i="29"/>
  <c r="W155" i="45"/>
  <c r="T105" i="29" s="1"/>
  <c r="X155" i="45"/>
  <c r="V156" i="47"/>
  <c r="V156" i="45"/>
  <c r="V156" i="44"/>
  <c r="S156" i="40"/>
  <c r="X156" i="44" l="1"/>
  <c r="W156" i="44"/>
  <c r="V106" i="29" s="1"/>
  <c r="U157" i="44"/>
  <c r="U156" i="40"/>
  <c r="T156" i="40"/>
  <c r="U106" i="29" s="1"/>
  <c r="R157" i="40"/>
  <c r="W156" i="47"/>
  <c r="X156" i="47"/>
  <c r="U157" i="47"/>
  <c r="U157" i="45"/>
  <c r="S106" i="29"/>
  <c r="W156" i="45"/>
  <c r="T106" i="29" s="1"/>
  <c r="X156" i="45"/>
  <c r="S157" i="40"/>
  <c r="V157" i="45"/>
  <c r="V157" i="44"/>
  <c r="V157" i="47"/>
  <c r="X157" i="44" l="1"/>
  <c r="W157" i="44"/>
  <c r="V107" i="29" s="1"/>
  <c r="U158" i="44"/>
  <c r="U157" i="40"/>
  <c r="T157" i="40"/>
  <c r="U107" i="29" s="1"/>
  <c r="R158" i="40"/>
  <c r="W157" i="47"/>
  <c r="X157" i="47"/>
  <c r="U158" i="47"/>
  <c r="U158" i="45"/>
  <c r="S107" i="29"/>
  <c r="W157" i="45"/>
  <c r="T107" i="29" s="1"/>
  <c r="X157" i="45"/>
  <c r="S158" i="40"/>
  <c r="V158" i="44"/>
  <c r="V158" i="47"/>
  <c r="V158" i="45"/>
  <c r="X158" i="44" l="1"/>
  <c r="W158" i="44"/>
  <c r="V108" i="29" s="1"/>
  <c r="U159" i="44"/>
  <c r="U158" i="40"/>
  <c r="T158" i="40"/>
  <c r="U108" i="29" s="1"/>
  <c r="R159" i="40"/>
  <c r="W158" i="47"/>
  <c r="X158" i="47"/>
  <c r="U159" i="47"/>
  <c r="U159" i="45"/>
  <c r="S108" i="29"/>
  <c r="W158" i="45"/>
  <c r="T108" i="29" s="1"/>
  <c r="X158" i="45"/>
  <c r="V159" i="44"/>
  <c r="S159" i="40"/>
  <c r="V159" i="47"/>
  <c r="V159" i="45"/>
  <c r="X159" i="44" l="1"/>
  <c r="W159" i="44"/>
  <c r="V109" i="29" s="1"/>
  <c r="U160" i="44"/>
  <c r="U159" i="40"/>
  <c r="T159" i="40"/>
  <c r="U109" i="29" s="1"/>
  <c r="R160" i="40"/>
  <c r="W159" i="47"/>
  <c r="X159" i="47"/>
  <c r="U160" i="47"/>
  <c r="U160" i="45"/>
  <c r="S109" i="29"/>
  <c r="W159" i="45"/>
  <c r="T109" i="29" s="1"/>
  <c r="X159" i="45"/>
  <c r="V160" i="45"/>
  <c r="V160" i="47"/>
  <c r="V160" i="44"/>
  <c r="S160" i="40"/>
  <c r="X160" i="44" l="1"/>
  <c r="W160" i="44"/>
  <c r="V110" i="29" s="1"/>
  <c r="U161" i="44"/>
  <c r="U160" i="40"/>
  <c r="T160" i="40"/>
  <c r="U110" i="29" s="1"/>
  <c r="R161" i="40"/>
  <c r="W160" i="47"/>
  <c r="X160" i="47"/>
  <c r="U161" i="47"/>
  <c r="U161" i="45"/>
  <c r="S110" i="29"/>
  <c r="W160" i="45"/>
  <c r="T110" i="29" s="1"/>
  <c r="X160" i="45"/>
  <c r="S161" i="40"/>
  <c r="V161" i="45"/>
  <c r="V161" i="47"/>
  <c r="V161" i="44"/>
  <c r="X161" i="44" l="1"/>
  <c r="W161" i="44"/>
  <c r="V111" i="29" s="1"/>
  <c r="U162" i="44"/>
  <c r="U161" i="40"/>
  <c r="T161" i="40"/>
  <c r="U111" i="29" s="1"/>
  <c r="R162" i="40"/>
  <c r="W161" i="47"/>
  <c r="X161" i="47"/>
  <c r="U162" i="47"/>
  <c r="U162" i="45"/>
  <c r="S111" i="29"/>
  <c r="W161" i="45"/>
  <c r="T111" i="29" s="1"/>
  <c r="X161" i="45"/>
  <c r="V162" i="47"/>
  <c r="V162" i="45"/>
  <c r="V162" i="44"/>
  <c r="S162" i="40"/>
  <c r="X162" i="44" l="1"/>
  <c r="W162" i="44"/>
  <c r="V112" i="29" s="1"/>
  <c r="U163" i="44"/>
  <c r="U162" i="40"/>
  <c r="T162" i="40"/>
  <c r="U112" i="29" s="1"/>
  <c r="R163" i="40"/>
  <c r="W162" i="47"/>
  <c r="X162" i="47"/>
  <c r="U163" i="47"/>
  <c r="S112" i="29"/>
  <c r="U163" i="45"/>
  <c r="W162" i="45"/>
  <c r="T112" i="29" s="1"/>
  <c r="X162" i="45"/>
  <c r="V163" i="44"/>
  <c r="S163" i="40"/>
  <c r="V163" i="47"/>
  <c r="V163" i="45"/>
  <c r="X163" i="44" l="1"/>
  <c r="W163" i="44"/>
  <c r="V113" i="29" s="1"/>
  <c r="U164" i="44"/>
  <c r="U163" i="40"/>
  <c r="T163" i="40"/>
  <c r="U113" i="29" s="1"/>
  <c r="R164" i="40"/>
  <c r="W163" i="47"/>
  <c r="X163" i="47"/>
  <c r="U164" i="47"/>
  <c r="U164" i="45"/>
  <c r="S113" i="29"/>
  <c r="W163" i="45"/>
  <c r="T113" i="29" s="1"/>
  <c r="X163" i="45"/>
  <c r="S164" i="40"/>
  <c r="V164" i="45"/>
  <c r="V164" i="47"/>
  <c r="V164" i="44"/>
  <c r="X164" i="44" l="1"/>
  <c r="W164" i="44"/>
  <c r="V114" i="29" s="1"/>
  <c r="U165" i="44"/>
  <c r="U164" i="40"/>
  <c r="T164" i="40"/>
  <c r="U114" i="29" s="1"/>
  <c r="R165" i="40"/>
  <c r="W164" i="47"/>
  <c r="X164" i="47"/>
  <c r="U165" i="47"/>
  <c r="S114" i="29"/>
  <c r="U165" i="45"/>
  <c r="W164" i="45"/>
  <c r="T114" i="29" s="1"/>
  <c r="X164" i="45"/>
  <c r="V165" i="45"/>
  <c r="V165" i="44"/>
  <c r="V165" i="47"/>
  <c r="S165" i="40"/>
  <c r="X165" i="44" l="1"/>
  <c r="W165" i="44"/>
  <c r="V115" i="29" s="1"/>
  <c r="U166" i="44"/>
  <c r="U165" i="40"/>
  <c r="T165" i="40"/>
  <c r="U115" i="29" s="1"/>
  <c r="R166" i="40"/>
  <c r="W165" i="47"/>
  <c r="X165" i="47"/>
  <c r="U166" i="47"/>
  <c r="U166" i="45"/>
  <c r="S115" i="29"/>
  <c r="W165" i="45"/>
  <c r="T115" i="29" s="1"/>
  <c r="X165" i="45"/>
  <c r="V166" i="47"/>
  <c r="V166" i="45"/>
  <c r="V166" i="44"/>
  <c r="S166" i="40"/>
  <c r="X166" i="44" l="1"/>
  <c r="W166" i="44"/>
  <c r="V116" i="29" s="1"/>
  <c r="U167" i="44"/>
  <c r="U166" i="40"/>
  <c r="T166" i="40"/>
  <c r="U116" i="29" s="1"/>
  <c r="R167" i="40"/>
  <c r="W166" i="47"/>
  <c r="X166" i="47"/>
  <c r="U167" i="47"/>
  <c r="S116" i="29"/>
  <c r="U167" i="45"/>
  <c r="W166" i="45"/>
  <c r="T116" i="29" s="1"/>
  <c r="X166" i="45"/>
  <c r="V167" i="44"/>
  <c r="V167" i="45"/>
  <c r="S167" i="40"/>
  <c r="V167" i="47"/>
  <c r="X167" i="44" l="1"/>
  <c r="W167" i="44"/>
  <c r="V117" i="29" s="1"/>
  <c r="U168" i="44"/>
  <c r="U167" i="40"/>
  <c r="T167" i="40"/>
  <c r="U117" i="29" s="1"/>
  <c r="R168" i="40"/>
  <c r="W167" i="47"/>
  <c r="X167" i="47"/>
  <c r="U168" i="47"/>
  <c r="U168" i="45"/>
  <c r="S117" i="29"/>
  <c r="W167" i="45"/>
  <c r="T117" i="29" s="1"/>
  <c r="X167" i="45"/>
  <c r="V168" i="47"/>
  <c r="V168" i="45"/>
  <c r="V168" i="44"/>
  <c r="S168" i="40"/>
  <c r="X168" i="44" l="1"/>
  <c r="W168" i="44"/>
  <c r="V118" i="29" s="1"/>
  <c r="U169" i="44"/>
  <c r="U168" i="40"/>
  <c r="T168" i="40"/>
  <c r="U118" i="29" s="1"/>
  <c r="R169" i="40"/>
  <c r="W168" i="47"/>
  <c r="X168" i="47"/>
  <c r="U169" i="47"/>
  <c r="U169" i="45"/>
  <c r="S118" i="29"/>
  <c r="W168" i="45"/>
  <c r="T118" i="29" s="1"/>
  <c r="X168" i="45"/>
  <c r="S169" i="40"/>
  <c r="V169" i="45"/>
  <c r="V169" i="47"/>
  <c r="V169" i="44"/>
  <c r="X169" i="44" l="1"/>
  <c r="W169" i="44"/>
  <c r="V119" i="29" s="1"/>
  <c r="U170" i="44"/>
  <c r="U169" i="40"/>
  <c r="T169" i="40"/>
  <c r="U119" i="29" s="1"/>
  <c r="R170" i="40"/>
  <c r="W169" i="47"/>
  <c r="X169" i="47"/>
  <c r="U170" i="47"/>
  <c r="S119" i="29"/>
  <c r="U170" i="45"/>
  <c r="W169" i="45"/>
  <c r="T119" i="29" s="1"/>
  <c r="X169" i="45"/>
  <c r="S170" i="40"/>
  <c r="V170" i="47"/>
  <c r="V170" i="44"/>
  <c r="V170" i="45"/>
  <c r="X170" i="44" l="1"/>
  <c r="W170" i="44"/>
  <c r="V120" i="29" s="1"/>
  <c r="U171" i="44"/>
  <c r="U170" i="40"/>
  <c r="T170" i="40"/>
  <c r="U120" i="29" s="1"/>
  <c r="R171" i="40"/>
  <c r="W170" i="47"/>
  <c r="X170" i="47"/>
  <c r="U171" i="47"/>
  <c r="U171" i="45"/>
  <c r="S120" i="29"/>
  <c r="W170" i="45"/>
  <c r="T120" i="29" s="1"/>
  <c r="X170" i="45"/>
  <c r="V171" i="47"/>
  <c r="V171" i="45"/>
  <c r="V171" i="44"/>
  <c r="S171" i="40"/>
  <c r="X171" i="44" l="1"/>
  <c r="W171" i="44"/>
  <c r="V121" i="29" s="1"/>
  <c r="U172" i="44"/>
  <c r="U171" i="40"/>
  <c r="T171" i="40"/>
  <c r="U121" i="29" s="1"/>
  <c r="R172" i="40"/>
  <c r="W171" i="47"/>
  <c r="X171" i="47"/>
  <c r="U172" i="47"/>
  <c r="S121" i="29"/>
  <c r="U172" i="45"/>
  <c r="W171" i="45"/>
  <c r="T121" i="29" s="1"/>
  <c r="X171" i="45"/>
  <c r="V172" i="44"/>
  <c r="S172" i="40"/>
  <c r="V172" i="47"/>
  <c r="V172" i="45"/>
  <c r="X172" i="44" l="1"/>
  <c r="W172" i="44"/>
  <c r="V122" i="29" s="1"/>
  <c r="U173" i="44"/>
  <c r="U172" i="40"/>
  <c r="T172" i="40"/>
  <c r="U122" i="29" s="1"/>
  <c r="R173" i="40"/>
  <c r="W172" i="47"/>
  <c r="X172" i="47"/>
  <c r="U173" i="47"/>
  <c r="S122" i="29"/>
  <c r="U173" i="45"/>
  <c r="W172" i="45"/>
  <c r="T122" i="29" s="1"/>
  <c r="X172" i="45"/>
  <c r="V173" i="47"/>
  <c r="V173" i="44"/>
  <c r="V173" i="45"/>
  <c r="S173" i="40"/>
  <c r="X173" i="44" l="1"/>
  <c r="W173" i="44"/>
  <c r="V123" i="29" s="1"/>
  <c r="U174" i="44"/>
  <c r="U173" i="40"/>
  <c r="T173" i="40"/>
  <c r="U123" i="29" s="1"/>
  <c r="R174" i="40"/>
  <c r="W173" i="47"/>
  <c r="X173" i="47"/>
  <c r="U174" i="47"/>
  <c r="U174" i="45"/>
  <c r="S123" i="29"/>
  <c r="X173" i="45"/>
  <c r="W173" i="45"/>
  <c r="T123" i="29" s="1"/>
  <c r="V174" i="47"/>
  <c r="V174" i="45"/>
  <c r="V174" i="44"/>
  <c r="S174" i="40"/>
  <c r="X174" i="44" l="1"/>
  <c r="W174" i="44"/>
  <c r="V124" i="29" s="1"/>
  <c r="U175" i="44"/>
  <c r="U174" i="40"/>
  <c r="T174" i="40"/>
  <c r="U124" i="29" s="1"/>
  <c r="R175" i="40"/>
  <c r="W174" i="47"/>
  <c r="X174" i="47"/>
  <c r="U175" i="47"/>
  <c r="S124" i="29"/>
  <c r="U175" i="45"/>
  <c r="X174" i="45"/>
  <c r="W174" i="45"/>
  <c r="T124" i="29" s="1"/>
  <c r="V175" i="45"/>
  <c r="V175" i="47"/>
  <c r="S175" i="40"/>
  <c r="V175" i="44"/>
  <c r="X175" i="44" l="1"/>
  <c r="W175" i="44"/>
  <c r="V125" i="29" s="1"/>
  <c r="U176" i="44"/>
  <c r="U175" i="40"/>
  <c r="T175" i="40"/>
  <c r="U125" i="29" s="1"/>
  <c r="R176" i="40"/>
  <c r="W175" i="47"/>
  <c r="X175" i="47"/>
  <c r="U176" i="47"/>
  <c r="S125" i="29"/>
  <c r="U176" i="45"/>
  <c r="X175" i="45"/>
  <c r="W175" i="45"/>
  <c r="T125" i="29" s="1"/>
  <c r="S176" i="40"/>
  <c r="V176" i="47"/>
  <c r="V176" i="44"/>
  <c r="V176" i="45"/>
  <c r="X176" i="44" l="1"/>
  <c r="W176" i="44"/>
  <c r="V126" i="29" s="1"/>
  <c r="U177" i="44"/>
  <c r="U176" i="40"/>
  <c r="T176" i="40"/>
  <c r="U126" i="29" s="1"/>
  <c r="R177" i="40"/>
  <c r="W176" i="47"/>
  <c r="X176" i="47"/>
  <c r="U177" i="47"/>
  <c r="U177" i="45"/>
  <c r="S126" i="29"/>
  <c r="X176" i="45"/>
  <c r="W176" i="45"/>
  <c r="T126" i="29" s="1"/>
  <c r="V177" i="44"/>
  <c r="V177" i="45"/>
  <c r="S177" i="40"/>
  <c r="V177" i="47"/>
  <c r="X177" i="44" l="1"/>
  <c r="W177" i="44"/>
  <c r="V127" i="29" s="1"/>
  <c r="U178" i="44"/>
  <c r="U177" i="40"/>
  <c r="T177" i="40"/>
  <c r="U127" i="29" s="1"/>
  <c r="R178" i="40"/>
  <c r="W177" i="47"/>
  <c r="X177" i="47"/>
  <c r="U178" i="47"/>
  <c r="S127" i="29"/>
  <c r="U178" i="45"/>
  <c r="W177" i="45"/>
  <c r="T127" i="29" s="1"/>
  <c r="X177" i="45"/>
  <c r="S178" i="40"/>
  <c r="V178" i="44"/>
  <c r="V178" i="47"/>
  <c r="V178" i="45"/>
  <c r="X178" i="44" l="1"/>
  <c r="W178" i="44"/>
  <c r="V128" i="29" s="1"/>
  <c r="U179" i="44"/>
  <c r="U178" i="40"/>
  <c r="T178" i="40"/>
  <c r="U128" i="29" s="1"/>
  <c r="R179" i="40"/>
  <c r="W178" i="47"/>
  <c r="X178" i="47"/>
  <c r="U179" i="47"/>
  <c r="U179" i="45"/>
  <c r="S128" i="29"/>
  <c r="X178" i="45"/>
  <c r="W178" i="45"/>
  <c r="T128" i="29" s="1"/>
  <c r="S179" i="40"/>
  <c r="V179" i="44"/>
  <c r="V179" i="47"/>
  <c r="V179" i="45"/>
  <c r="X179" i="44" l="1"/>
  <c r="W179" i="44"/>
  <c r="U179" i="40"/>
  <c r="T179" i="40"/>
  <c r="X179" i="47"/>
  <c r="W179" i="47"/>
  <c r="X179" i="45"/>
  <c r="W179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Currency - Example subset of currencies implemented.</t>
        </r>
      </text>
    </comment>
    <comment ref="L6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Currency - Example subset of currencies implemented.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6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Currency - Example subset of currencies implemented.</t>
        </r>
      </text>
    </comment>
    <comment ref="L6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Currency - Example subset of currencies implemented.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Currency - Example subset of currencies implemented.</t>
        </r>
      </text>
    </comment>
    <comment ref="L6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Currency - Example subset of currencies implemented.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Currency - Example subset of currencies implemented.</t>
        </r>
      </text>
    </comment>
    <comment ref="L6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Currency - Example subset of currencies implemented.</t>
        </r>
      </text>
    </comment>
  </commentList>
</comments>
</file>

<file path=xl/sharedStrings.xml><?xml version="1.0" encoding="utf-8"?>
<sst xmlns="http://schemas.openxmlformats.org/spreadsheetml/2006/main" count="399" uniqueCount="137">
  <si>
    <t>Date</t>
  </si>
  <si>
    <t>DF</t>
  </si>
  <si>
    <t>f</t>
  </si>
  <si>
    <t>r</t>
  </si>
  <si>
    <t>Graphs</t>
  </si>
  <si>
    <t>Tenor</t>
  </si>
  <si>
    <t>Generated Discount Curve</t>
  </si>
  <si>
    <t>Select on the link below for examples of individual examples.</t>
  </si>
  <si>
    <t>Calibrating IR Curves</t>
  </si>
  <si>
    <t>IR Term Structure</t>
  </si>
  <si>
    <t>Boostrapping a Discount Curve</t>
  </si>
  <si>
    <t>This spreadsheet shows examples of creating and using interest rate curves.</t>
  </si>
  <si>
    <t>3m</t>
  </si>
  <si>
    <t>3y</t>
  </si>
  <si>
    <t>10y</t>
  </si>
  <si>
    <t>Instrument</t>
  </si>
  <si>
    <t>MktRate</t>
  </si>
  <si>
    <t>AdjRate</t>
  </si>
  <si>
    <t>Bond Futures</t>
  </si>
  <si>
    <t>Spreads</t>
  </si>
  <si>
    <t>BasisAjd</t>
  </si>
  <si>
    <t>IndexName</t>
  </si>
  <si>
    <t>IndexTenor</t>
  </si>
  <si>
    <t>3M</t>
  </si>
  <si>
    <t>Algorithm</t>
  </si>
  <si>
    <t>6M</t>
  </si>
  <si>
    <t>1M</t>
  </si>
  <si>
    <t>Forward Curve</t>
  </si>
  <si>
    <t>Index Tenor</t>
  </si>
  <si>
    <t>DayCount</t>
  </si>
  <si>
    <t>Sydney</t>
  </si>
  <si>
    <t>London</t>
  </si>
  <si>
    <t>ACT/365.FIXED</t>
  </si>
  <si>
    <t>London-Sydney</t>
  </si>
  <si>
    <t>Frequency</t>
  </si>
  <si>
    <t>DayCountConventions</t>
  </si>
  <si>
    <t>Calendars</t>
  </si>
  <si>
    <t>ACT/360</t>
  </si>
  <si>
    <t>30E/360</t>
  </si>
  <si>
    <t>30/360</t>
  </si>
  <si>
    <t>1/1</t>
  </si>
  <si>
    <t>ACT/ACT.AFB</t>
  </si>
  <si>
    <t>ACT/ACT.ISDA</t>
  </si>
  <si>
    <t>ACT/ACT.ISMA</t>
  </si>
  <si>
    <t>Configuration</t>
  </si>
  <si>
    <t>1D</t>
  </si>
  <si>
    <t>2M</t>
  </si>
  <si>
    <t>3Y</t>
  </si>
  <si>
    <t>4Y</t>
  </si>
  <si>
    <t>5Y</t>
  </si>
  <si>
    <t>6Y</t>
  </si>
  <si>
    <t>7Y</t>
  </si>
  <si>
    <t>8Y</t>
  </si>
  <si>
    <t>9Y</t>
  </si>
  <si>
    <t>10Y</t>
  </si>
  <si>
    <t>15Y</t>
  </si>
  <si>
    <t>20Y</t>
  </si>
  <si>
    <t>4M</t>
  </si>
  <si>
    <t>12M</t>
  </si>
  <si>
    <t>1Y</t>
  </si>
  <si>
    <t>25Y</t>
  </si>
  <si>
    <t>30Y</t>
  </si>
  <si>
    <t>FORMATS for Curves</t>
  </si>
  <si>
    <t>PricingStructureType</t>
  </si>
  <si>
    <t>RateCurve</t>
  </si>
  <si>
    <t>BuildDateTime</t>
  </si>
  <si>
    <t>BaseDate</t>
  </si>
  <si>
    <t>AUD-LIBOR-BBA</t>
  </si>
  <si>
    <t>CurveName</t>
  </si>
  <si>
    <t>Identifier</t>
  </si>
  <si>
    <t>FastLinearZero</t>
  </si>
  <si>
    <t>Currency</t>
  </si>
  <si>
    <t>Assets</t>
  </si>
  <si>
    <t>Deposit</t>
  </si>
  <si>
    <t>IRFuture</t>
  </si>
  <si>
    <t>Xibor</t>
  </si>
  <si>
    <t>IRSwap</t>
  </si>
  <si>
    <t>OIS</t>
  </si>
  <si>
    <t>Fra</t>
  </si>
  <si>
    <t>IRFutureCodes</t>
  </si>
  <si>
    <t>IR</t>
  </si>
  <si>
    <t>AUD</t>
  </si>
  <si>
    <t>GBP</t>
  </si>
  <si>
    <t>L</t>
  </si>
  <si>
    <t>USD</t>
  </si>
  <si>
    <t>ED</t>
  </si>
  <si>
    <t>JPY</t>
  </si>
  <si>
    <t>EY</t>
  </si>
  <si>
    <t>EUR</t>
  </si>
  <si>
    <t>ER</t>
  </si>
  <si>
    <t>Code</t>
  </si>
  <si>
    <t>FutureExpiry</t>
  </si>
  <si>
    <t>Additional</t>
  </si>
  <si>
    <t>AUD-AONIA-OIS-COMPOUND</t>
  </si>
  <si>
    <t>1W</t>
  </si>
  <si>
    <t>2W</t>
  </si>
  <si>
    <t>5M</t>
  </si>
  <si>
    <t>8M</t>
  </si>
  <si>
    <t>9M</t>
  </si>
  <si>
    <t>10M</t>
  </si>
  <si>
    <t>11M</t>
  </si>
  <si>
    <t>7M</t>
  </si>
  <si>
    <t>18M</t>
  </si>
  <si>
    <t>15M</t>
  </si>
  <si>
    <t>21M</t>
  </si>
  <si>
    <t>24M</t>
  </si>
  <si>
    <t>Page 2. Bootstrapping a 1M Forward Curve</t>
  </si>
  <si>
    <t>Page 1. Bootstrapping an OIS Curve</t>
  </si>
  <si>
    <t>Page 3. Bootstrapping a 3M Forward Curve</t>
  </si>
  <si>
    <t>Page 4. Bootstrapping a 6M Forward Curve</t>
  </si>
  <si>
    <t>Page 5. Configuration Data</t>
  </si>
  <si>
    <t>MarketName</t>
  </si>
  <si>
    <t>ExpiryIntervalInMins</t>
  </si>
  <si>
    <t>Algorithms</t>
  </si>
  <si>
    <t>FlatForward</t>
  </si>
  <si>
    <t>LinearZero</t>
  </si>
  <si>
    <t>Base algorithm</t>
  </si>
  <si>
    <t>COE</t>
  </si>
  <si>
    <t>SimpleGapStep</t>
  </si>
  <si>
    <t>DayCountFraction</t>
  </si>
  <si>
    <t>FloatingRateIndex</t>
  </si>
  <si>
    <t>BusinessDayConvention</t>
  </si>
  <si>
    <t>BusinessCenters</t>
  </si>
  <si>
    <t>SpotInterval</t>
  </si>
  <si>
    <t>SpotDayType</t>
  </si>
  <si>
    <t>SpotBusinessDayConvention</t>
  </si>
  <si>
    <t>SpotBusinessCenters</t>
  </si>
  <si>
    <t>SpotRelativeTo</t>
  </si>
  <si>
    <t>AssetId</t>
  </si>
  <si>
    <t>ExtraItem</t>
  </si>
  <si>
    <t>UniqueInstrumentId</t>
  </si>
  <si>
    <t>Properties</t>
  </si>
  <si>
    <t>DataGroup</t>
  </si>
  <si>
    <t>Type</t>
  </si>
  <si>
    <t>PropertyIdentifier</t>
  </si>
  <si>
    <t>QR_LIVE</t>
  </si>
  <si>
    <t>IR Curve Toolkit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</si>
</sst>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"/>
    <numFmt numFmtId="165" formatCode="d/m/yyyy;@"/>
    <numFmt numFmtId="166" formatCode="&quot;$&quot;#,##0\ ;\(&quot;$&quot;#,##0\)"/>
    <numFmt numFmtId="167" formatCode="dd\-mmm\-yy"/>
    <numFmt numFmtId="168" formatCode="0.00_)"/>
    <numFmt numFmtId="169" formatCode="0.000%"/>
    <numFmt numFmtId="170" formatCode="#,##0.0;#,##0.0"/>
    <numFmt numFmtId="171" formatCode="\+#,##0.00;\-#,##0.00"/>
    <numFmt numFmtId="172" formatCode="dd/mm/yyyy;@"/>
  </numFmts>
  <fonts count="55">
    <font>
      <sz val="10"/>
      <name val="Arial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8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color indexed="18"/>
      <name val="Times New Roman"/>
      <family val="1"/>
    </font>
    <font>
      <u/>
      <sz val="10"/>
      <color indexed="12"/>
      <name val="Times New Roman"/>
      <family val="1"/>
    </font>
    <font>
      <b/>
      <i/>
      <sz val="10"/>
      <color indexed="9"/>
      <name val="Times New Roman"/>
      <family val="1"/>
    </font>
    <font>
      <sz val="12"/>
      <name val="Times New Roman"/>
      <family val="1"/>
    </font>
    <font>
      <i/>
      <sz val="8"/>
      <color indexed="23"/>
      <name val="Times New Roman"/>
      <family val="1"/>
    </font>
    <font>
      <b/>
      <sz val="18"/>
      <color indexed="9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MS Sans Serif"/>
      <family val="2"/>
    </font>
    <font>
      <i/>
      <sz val="10"/>
      <color indexed="11"/>
      <name val="Arial"/>
      <family val="2"/>
    </font>
    <font>
      <b/>
      <i/>
      <sz val="9"/>
      <color indexed="57"/>
      <name val="Verdana"/>
      <family val="2"/>
    </font>
    <font>
      <i/>
      <sz val="10"/>
      <name val="Arial"/>
      <family val="2"/>
    </font>
    <font>
      <b/>
      <i/>
      <sz val="9"/>
      <color indexed="16"/>
      <name val="Verdana"/>
      <family val="2"/>
    </font>
    <font>
      <sz val="10"/>
      <name val="Arial"/>
      <family val="2"/>
    </font>
    <font>
      <b/>
      <sz val="9"/>
      <color indexed="9"/>
      <name val="Verdana"/>
      <family val="2"/>
    </font>
    <font>
      <b/>
      <i/>
      <sz val="16"/>
      <name val="Helv"/>
      <family val="2"/>
    </font>
    <font>
      <b/>
      <sz val="10"/>
      <name val="Arial"/>
      <family val="2"/>
    </font>
    <font>
      <b/>
      <sz val="9"/>
      <color indexed="16"/>
      <name val="Verdana"/>
      <family val="2"/>
    </font>
    <font>
      <sz val="14"/>
      <color indexed="8"/>
      <name val="Verdana"/>
      <family val="2"/>
    </font>
    <font>
      <i/>
      <sz val="10"/>
      <name val="Bookman Old Style"/>
      <family val="1"/>
    </font>
    <font>
      <i/>
      <sz val="10"/>
      <color indexed="8"/>
      <name val="Bookman Old Style"/>
      <family val="1"/>
    </font>
    <font>
      <b/>
      <sz val="12"/>
      <color indexed="16"/>
      <name val="MS Sans Serif"/>
      <family val="2"/>
    </font>
    <font>
      <sz val="8"/>
      <color indexed="12"/>
      <name val="MS Sans Serif"/>
      <family val="2"/>
    </font>
    <font>
      <b/>
      <sz val="12"/>
      <color indexed="17"/>
      <name val="MS Sans Serif"/>
      <family val="2"/>
    </font>
    <font>
      <sz val="11"/>
      <name val="ＭＳ Ｐゴシック"/>
      <charset val="128"/>
    </font>
    <font>
      <b/>
      <sz val="10"/>
      <name val="Arial"/>
      <family val="2"/>
      <charset val="204"/>
    </font>
    <font>
      <b/>
      <sz val="8"/>
      <color indexed="9"/>
      <name val="Verdana"/>
      <family val="2"/>
    </font>
    <font>
      <sz val="8"/>
      <name val="Verdana"/>
      <family val="2"/>
    </font>
    <font>
      <sz val="8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lightTrellis">
        <fgColor indexed="57"/>
        <bgColor indexed="53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4"/>
      </right>
      <top style="medium">
        <color indexed="1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22"/>
      </top>
      <bottom/>
      <diagonal/>
    </border>
    <border>
      <left/>
      <right/>
      <top style="thin">
        <color indexed="55"/>
      </top>
      <bottom/>
      <diagonal/>
    </border>
    <border>
      <left style="medium">
        <color indexed="31"/>
      </left>
      <right/>
      <top style="medium">
        <color indexed="31"/>
      </top>
      <bottom/>
      <diagonal/>
    </border>
    <border>
      <left/>
      <right/>
      <top style="medium">
        <color indexed="31"/>
      </top>
      <bottom/>
      <diagonal/>
    </border>
    <border>
      <left style="medium">
        <color indexed="31"/>
      </left>
      <right/>
      <top style="medium">
        <color indexed="31"/>
      </top>
      <bottom style="medium">
        <color indexed="64"/>
      </bottom>
      <diagonal/>
    </border>
    <border>
      <left/>
      <right style="medium">
        <color indexed="64"/>
      </right>
      <top style="medium">
        <color indexed="31"/>
      </top>
      <bottom style="medium">
        <color indexed="64"/>
      </bottom>
      <diagonal/>
    </border>
    <border>
      <left style="medium">
        <color indexed="3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3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3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07">
    <xf numFmtId="0" fontId="0" fillId="2" borderId="0"/>
    <xf numFmtId="0" fontId="1" fillId="0" borderId="0" applyNumberFormat="0" applyFill="0" applyBorder="0" applyAlignment="0" applyProtection="0">
      <alignment horizontal="left" wrapText="1"/>
    </xf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20" borderId="0" applyNumberFormat="0" applyBorder="0" applyAlignment="0" applyProtection="0"/>
    <xf numFmtId="0" fontId="34" fillId="21" borderId="0" applyAlignment="0"/>
    <xf numFmtId="0" fontId="19" fillId="4" borderId="0" applyNumberFormat="0" applyBorder="0" applyAlignment="0" applyProtection="0"/>
    <xf numFmtId="0" fontId="20" fillId="22" borderId="1" applyNumberFormat="0" applyAlignment="0" applyProtection="0"/>
    <xf numFmtId="0" fontId="21" fillId="23" borderId="2" applyNumberFormat="0" applyAlignment="0" applyProtection="0"/>
    <xf numFmtId="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3" fillId="5" borderId="0" applyNumberFormat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35" fillId="24" borderId="0" applyNumberFormat="0" applyBorder="0">
      <alignment horizontal="right" vertical="center"/>
    </xf>
    <xf numFmtId="19" fontId="35" fillId="24" borderId="6" applyNumberFormat="0" applyBorder="0">
      <alignment horizontal="left" vertical="center"/>
    </xf>
    <xf numFmtId="2" fontId="36" fillId="25" borderId="0">
      <alignment horizontal="center" vertical="center"/>
    </xf>
    <xf numFmtId="2" fontId="36" fillId="25" borderId="7" applyBorder="0">
      <alignment horizontal="left" vertical="center"/>
    </xf>
    <xf numFmtId="0" fontId="35" fillId="24" borderId="0">
      <alignment horizontal="right" vertical="center"/>
    </xf>
    <xf numFmtId="19" fontId="37" fillId="24" borderId="8" applyNumberFormat="0" applyBorder="0">
      <alignment horizontal="left" vertical="center" indent="1"/>
    </xf>
    <xf numFmtId="2" fontId="38" fillId="25" borderId="9" applyBorder="0">
      <alignment horizontal="left" vertical="center" indent="1"/>
    </xf>
    <xf numFmtId="2" fontId="38" fillId="25" borderId="10" applyBorder="0">
      <alignment horizontal="center" vertical="center"/>
    </xf>
    <xf numFmtId="0" fontId="27" fillId="8" borderId="1" applyNumberFormat="0" applyAlignment="0" applyProtection="0"/>
    <xf numFmtId="2" fontId="39" fillId="26" borderId="11" applyBorder="0">
      <alignment horizontal="left" vertical="center" indent="1"/>
    </xf>
    <xf numFmtId="0" fontId="39" fillId="26" borderId="0">
      <alignment horizontal="right" vertical="center"/>
    </xf>
    <xf numFmtId="2" fontId="39" fillId="26" borderId="6" applyNumberFormat="0" applyBorder="0">
      <alignment horizontal="right" vertical="center"/>
    </xf>
    <xf numFmtId="2" fontId="40" fillId="27" borderId="8" applyBorder="0">
      <alignment horizontal="left" vertical="center" indent="1"/>
    </xf>
    <xf numFmtId="2" fontId="40" fillId="27" borderId="0">
      <alignment horizontal="right" vertical="center"/>
    </xf>
    <xf numFmtId="2" fontId="40" fillId="27" borderId="7" applyBorder="0">
      <alignment horizontal="left" vertical="center"/>
    </xf>
    <xf numFmtId="2" fontId="40" fillId="27" borderId="12" applyBorder="0">
      <alignment horizontal="center" vertical="center"/>
    </xf>
    <xf numFmtId="19" fontId="37" fillId="28" borderId="13" applyNumberFormat="0" applyBorder="0">
      <alignment horizontal="left" vertical="center"/>
    </xf>
    <xf numFmtId="167" fontId="37" fillId="28" borderId="10" applyNumberFormat="0" applyBorder="0">
      <alignment horizontal="right" vertical="center"/>
    </xf>
    <xf numFmtId="19" fontId="37" fillId="28" borderId="14" applyNumberFormat="0" applyBorder="0">
      <alignment horizontal="right" vertical="center"/>
    </xf>
    <xf numFmtId="2" fontId="38" fillId="29" borderId="15" applyBorder="0">
      <alignment horizontal="left" vertical="center" indent="1"/>
    </xf>
    <xf numFmtId="2" fontId="38" fillId="29" borderId="7" applyNumberFormat="0">
      <alignment horizontal="center" vertical="center"/>
    </xf>
    <xf numFmtId="2" fontId="38" fillId="29" borderId="7" applyNumberFormat="0" applyBorder="0">
      <alignment horizontal="left" vertical="center"/>
    </xf>
    <xf numFmtId="2" fontId="39" fillId="30" borderId="14" applyNumberFormat="0" applyBorder="0">
      <alignment horizontal="right" vertical="center"/>
    </xf>
    <xf numFmtId="0" fontId="28" fillId="0" borderId="16" applyNumberFormat="0" applyFill="0" applyAlignment="0" applyProtection="0"/>
    <xf numFmtId="0" fontId="29" fillId="31" borderId="0" applyNumberFormat="0" applyBorder="0" applyAlignment="0" applyProtection="0"/>
    <xf numFmtId="0" fontId="1" fillId="0" borderId="0" applyNumberFormat="0" applyFont="0" applyFill="0" applyBorder="0" applyAlignment="0"/>
    <xf numFmtId="168" fontId="41" fillId="0" borderId="0"/>
    <xf numFmtId="0" fontId="1" fillId="2" borderId="0"/>
    <xf numFmtId="0" fontId="1" fillId="32" borderId="0"/>
    <xf numFmtId="0" fontId="1" fillId="0" borderId="0"/>
    <xf numFmtId="0" fontId="1" fillId="2" borderId="0"/>
    <xf numFmtId="0" fontId="39" fillId="2" borderId="0"/>
    <xf numFmtId="0" fontId="39" fillId="2" borderId="0"/>
    <xf numFmtId="0" fontId="1" fillId="0" borderId="0"/>
    <xf numFmtId="0" fontId="1" fillId="33" borderId="17" applyNumberFormat="0" applyFont="0" applyAlignment="0" applyProtection="0"/>
    <xf numFmtId="0" fontId="42" fillId="34" borderId="18" applyNumberFormat="0" applyBorder="0">
      <alignment horizontal="left" vertical="center"/>
    </xf>
    <xf numFmtId="2" fontId="42" fillId="34" borderId="7" applyNumberFormat="0" applyBorder="0">
      <alignment horizontal="left" vertical="center"/>
    </xf>
    <xf numFmtId="2" fontId="40" fillId="27" borderId="19" applyNumberFormat="0" applyBorder="0">
      <alignment horizontal="left" vertical="center"/>
    </xf>
    <xf numFmtId="2" fontId="40" fillId="27" borderId="7" applyNumberFormat="0" applyBorder="0">
      <alignment horizontal="left" vertical="center"/>
    </xf>
    <xf numFmtId="0" fontId="30" fillId="22" borderId="20" applyNumberFormat="0" applyAlignment="0" applyProtection="0"/>
    <xf numFmtId="19" fontId="39" fillId="35" borderId="21" applyNumberFormat="0" applyBorder="0">
      <alignment horizontal="left" vertical="center" indent="1"/>
    </xf>
    <xf numFmtId="0" fontId="39" fillId="35" borderId="0">
      <alignment horizontal="right" vertical="center"/>
    </xf>
    <xf numFmtId="19" fontId="39" fillId="35" borderId="14" applyNumberFormat="0" applyBorder="0">
      <alignment horizontal="right" vertical="center"/>
    </xf>
    <xf numFmtId="2" fontId="43" fillId="36" borderId="9" applyBorder="0">
      <alignment horizontal="left" vertical="center" indent="1"/>
    </xf>
    <xf numFmtId="2" fontId="43" fillId="36" borderId="0">
      <alignment horizontal="center" vertical="center"/>
    </xf>
    <xf numFmtId="2" fontId="43" fillId="36" borderId="22">
      <alignment horizontal="left" vertical="center"/>
    </xf>
    <xf numFmtId="0" fontId="44" fillId="37" borderId="12">
      <alignment horizontal="center"/>
    </xf>
    <xf numFmtId="9" fontId="1" fillId="0" borderId="0" applyFont="0" applyFill="0" applyBorder="0" applyAlignment="0" applyProtection="0"/>
    <xf numFmtId="169" fontId="45" fillId="38" borderId="0" applyNumberFormat="0" applyBorder="0">
      <alignment horizontal="right" vertical="center"/>
    </xf>
    <xf numFmtId="169" fontId="45" fillId="38" borderId="0" applyNumberFormat="0" applyBorder="0">
      <alignment horizontal="right" vertical="center"/>
    </xf>
    <xf numFmtId="0" fontId="46" fillId="39" borderId="12" applyNumberFormat="0">
      <alignment horizontal="center" vertical="center"/>
    </xf>
    <xf numFmtId="0" fontId="46" fillId="39" borderId="0" applyNumberFormat="0" applyBorder="0">
      <alignment horizontal="left" vertical="center" indent="1"/>
    </xf>
    <xf numFmtId="170" fontId="47" fillId="40" borderId="0">
      <alignment horizontal="center" vertical="center"/>
    </xf>
    <xf numFmtId="171" fontId="48" fillId="41" borderId="0">
      <alignment horizontal="center" vertical="center"/>
      <protection locked="0"/>
    </xf>
    <xf numFmtId="0" fontId="1" fillId="0" borderId="0">
      <alignment horizontal="left" wrapText="1"/>
    </xf>
    <xf numFmtId="2" fontId="49" fillId="42" borderId="18" applyNumberFormat="0" applyFill="0" applyBorder="0" applyAlignment="0">
      <alignment horizontal="center"/>
      <protection locked="0"/>
    </xf>
    <xf numFmtId="2" fontId="39" fillId="43" borderId="7" applyNumberFormat="0" applyBorder="0">
      <alignment horizontal="right" vertical="center"/>
    </xf>
    <xf numFmtId="2" fontId="39" fillId="43" borderId="0">
      <alignment horizontal="right" vertical="center"/>
    </xf>
    <xf numFmtId="2" fontId="40" fillId="44" borderId="12">
      <alignment horizontal="center" vertical="center"/>
    </xf>
    <xf numFmtId="2" fontId="40" fillId="44" borderId="0" applyNumberFormat="0" applyBorder="0">
      <alignment horizontal="left" vertical="center"/>
    </xf>
    <xf numFmtId="2" fontId="40" fillId="44" borderId="12">
      <alignment horizontal="center" vertical="center"/>
    </xf>
    <xf numFmtId="0" fontId="31" fillId="0" borderId="0" applyNumberFormat="0" applyFill="0" applyBorder="0" applyAlignment="0" applyProtection="0"/>
    <xf numFmtId="0" fontId="32" fillId="0" borderId="23" applyNumberFormat="0" applyFill="0" applyAlignment="0" applyProtection="0"/>
    <xf numFmtId="0" fontId="33" fillId="0" borderId="0" applyNumberFormat="0" applyFill="0" applyBorder="0" applyAlignment="0" applyProtection="0"/>
    <xf numFmtId="38" fontId="50" fillId="0" borderId="0" applyFont="0" applyFill="0" applyBorder="0" applyAlignment="0" applyProtection="0"/>
    <xf numFmtId="0" fontId="50" fillId="0" borderId="0"/>
  </cellStyleXfs>
  <cellXfs count="105">
    <xf numFmtId="0" fontId="0" fillId="2" borderId="0" xfId="0"/>
    <xf numFmtId="0" fontId="3" fillId="0" borderId="0" xfId="0" applyFont="1" applyFill="1" applyBorder="1"/>
    <xf numFmtId="0" fontId="5" fillId="0" borderId="0" xfId="0" applyFont="1" applyFill="1" applyBorder="1"/>
    <xf numFmtId="0" fontId="3" fillId="32" borderId="0" xfId="0" applyFont="1" applyFill="1"/>
    <xf numFmtId="0" fontId="3" fillId="43" borderId="0" xfId="0" applyFont="1" applyFill="1"/>
    <xf numFmtId="0" fontId="11" fillId="0" borderId="0" xfId="40" applyFont="1" applyFill="1" applyBorder="1" applyAlignment="1" applyProtection="1"/>
    <xf numFmtId="0" fontId="12" fillId="0" borderId="0" xfId="40" applyFont="1" applyFill="1" applyBorder="1" applyAlignment="1" applyProtection="1"/>
    <xf numFmtId="0" fontId="3" fillId="32" borderId="0" xfId="0" applyFont="1" applyFill="1" applyBorder="1"/>
    <xf numFmtId="14" fontId="3" fillId="32" borderId="0" xfId="0" applyNumberFormat="1" applyFont="1" applyFill="1" applyBorder="1"/>
    <xf numFmtId="0" fontId="4" fillId="32" borderId="0" xfId="0" applyFont="1" applyFill="1" applyBorder="1" applyAlignment="1">
      <alignment horizontal="center"/>
    </xf>
    <xf numFmtId="10" fontId="4" fillId="32" borderId="0" xfId="88" applyNumberFormat="1" applyFont="1" applyFill="1" applyBorder="1" applyAlignment="1">
      <alignment horizontal="center"/>
    </xf>
    <xf numFmtId="164" fontId="3" fillId="32" borderId="0" xfId="0" applyNumberFormat="1" applyFont="1" applyFill="1" applyBorder="1"/>
    <xf numFmtId="10" fontId="3" fillId="32" borderId="0" xfId="88" applyNumberFormat="1" applyFont="1" applyFill="1" applyBorder="1"/>
    <xf numFmtId="0" fontId="14" fillId="0" borderId="0" xfId="0" applyFont="1" applyFill="1" applyBorder="1"/>
    <xf numFmtId="0" fontId="3" fillId="45" borderId="21" xfId="0" applyFont="1" applyFill="1" applyBorder="1" applyAlignment="1">
      <alignment horizontal="left"/>
    </xf>
    <xf numFmtId="10" fontId="3" fillId="45" borderId="21" xfId="0" applyNumberFormat="1" applyFont="1" applyFill="1" applyBorder="1" applyAlignment="1">
      <alignment horizontal="right"/>
    </xf>
    <xf numFmtId="10" fontId="3" fillId="45" borderId="24" xfId="0" applyNumberFormat="1" applyFont="1" applyFill="1" applyBorder="1" applyAlignment="1">
      <alignment horizontal="right"/>
    </xf>
    <xf numFmtId="14" fontId="3" fillId="46" borderId="21" xfId="0" applyNumberFormat="1" applyFont="1" applyFill="1" applyBorder="1" applyAlignment="1"/>
    <xf numFmtId="0" fontId="3" fillId="46" borderId="25" xfId="0" applyFont="1" applyFill="1" applyBorder="1" applyAlignment="1"/>
    <xf numFmtId="0" fontId="3" fillId="0" borderId="26" xfId="0" applyFont="1" applyFill="1" applyBorder="1"/>
    <xf numFmtId="0" fontId="15" fillId="0" borderId="26" xfId="68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/>
    <xf numFmtId="0" fontId="7" fillId="47" borderId="27" xfId="69" applyFont="1" applyFill="1" applyBorder="1"/>
    <xf numFmtId="0" fontId="16" fillId="47" borderId="4" xfId="70" applyFont="1" applyFill="1" applyBorder="1" applyAlignment="1">
      <alignment vertical="center"/>
    </xf>
    <xf numFmtId="0" fontId="9" fillId="0" borderId="0" xfId="40" applyFill="1" applyBorder="1" applyAlignment="1" applyProtection="1"/>
    <xf numFmtId="0" fontId="6" fillId="47" borderId="28" xfId="0" applyFont="1" applyFill="1" applyBorder="1"/>
    <xf numFmtId="0" fontId="6" fillId="47" borderId="29" xfId="0" applyFont="1" applyFill="1" applyBorder="1"/>
    <xf numFmtId="0" fontId="6" fillId="47" borderId="30" xfId="0" applyFont="1" applyFill="1" applyBorder="1"/>
    <xf numFmtId="0" fontId="6" fillId="47" borderId="31" xfId="0" applyFont="1" applyFill="1" applyBorder="1"/>
    <xf numFmtId="0" fontId="6" fillId="47" borderId="32" xfId="0" applyFont="1" applyFill="1" applyBorder="1" applyAlignment="1">
      <alignment horizontal="center"/>
    </xf>
    <xf numFmtId="0" fontId="6" fillId="47" borderId="33" xfId="0" applyFont="1" applyFill="1" applyBorder="1" applyAlignment="1">
      <alignment horizontal="center"/>
    </xf>
    <xf numFmtId="0" fontId="7" fillId="47" borderId="31" xfId="0" applyFont="1" applyFill="1" applyBorder="1"/>
    <xf numFmtId="0" fontId="6" fillId="47" borderId="0" xfId="0" applyFont="1" applyFill="1" applyBorder="1" applyAlignment="1">
      <alignment horizontal="center"/>
    </xf>
    <xf numFmtId="165" fontId="3" fillId="32" borderId="0" xfId="0" applyNumberFormat="1" applyFont="1" applyFill="1"/>
    <xf numFmtId="0" fontId="13" fillId="47" borderId="34" xfId="0" applyFont="1" applyFill="1" applyBorder="1" applyAlignment="1">
      <alignment horizontal="center"/>
    </xf>
    <xf numFmtId="14" fontId="6" fillId="47" borderId="4" xfId="70" applyNumberFormat="1" applyFont="1" applyFill="1" applyBorder="1" applyAlignment="1">
      <alignment vertical="center"/>
    </xf>
    <xf numFmtId="10" fontId="3" fillId="45" borderId="35" xfId="0" applyNumberFormat="1" applyFont="1" applyFill="1" applyBorder="1" applyAlignment="1">
      <alignment horizontal="right"/>
    </xf>
    <xf numFmtId="10" fontId="3" fillId="45" borderId="8" xfId="0" applyNumberFormat="1" applyFont="1" applyFill="1" applyBorder="1" applyAlignment="1">
      <alignment horizontal="right"/>
    </xf>
    <xf numFmtId="10" fontId="3" fillId="2" borderId="21" xfId="0" applyNumberFormat="1" applyFont="1" applyFill="1" applyBorder="1" applyAlignment="1">
      <alignment horizontal="right"/>
    </xf>
    <xf numFmtId="10" fontId="3" fillId="2" borderId="24" xfId="0" applyNumberFormat="1" applyFont="1" applyFill="1" applyBorder="1" applyAlignment="1">
      <alignment horizontal="right"/>
    </xf>
    <xf numFmtId="10" fontId="3" fillId="2" borderId="36" xfId="0" applyNumberFormat="1" applyFont="1" applyFill="1" applyBorder="1" applyAlignment="1">
      <alignment horizontal="right"/>
    </xf>
    <xf numFmtId="10" fontId="3" fillId="45" borderId="9" xfId="0" applyNumberFormat="1" applyFont="1" applyFill="1" applyBorder="1" applyAlignment="1">
      <alignment horizontal="right"/>
    </xf>
    <xf numFmtId="0" fontId="6" fillId="47" borderId="37" xfId="0" applyFont="1" applyFill="1" applyBorder="1"/>
    <xf numFmtId="14" fontId="3" fillId="46" borderId="38" xfId="0" applyNumberFormat="1" applyFont="1" applyFill="1" applyBorder="1" applyAlignment="1"/>
    <xf numFmtId="10" fontId="3" fillId="45" borderId="11" xfId="0" applyNumberFormat="1" applyFont="1" applyFill="1" applyBorder="1" applyAlignment="1">
      <alignment horizontal="right"/>
    </xf>
    <xf numFmtId="14" fontId="3" fillId="46" borderId="25" xfId="0" applyNumberFormat="1" applyFont="1" applyFill="1" applyBorder="1" applyAlignment="1"/>
    <xf numFmtId="0" fontId="1" fillId="0" borderId="0" xfId="74"/>
    <xf numFmtId="0" fontId="51" fillId="0" borderId="0" xfId="74" applyFont="1"/>
    <xf numFmtId="49" fontId="1" fillId="0" borderId="0" xfId="74" applyNumberFormat="1"/>
    <xf numFmtId="0" fontId="1" fillId="0" borderId="0" xfId="74" applyAlignment="1">
      <alignment horizontal="left" vertical="center"/>
    </xf>
    <xf numFmtId="14" fontId="1" fillId="0" borderId="0" xfId="74" applyNumberFormat="1"/>
    <xf numFmtId="10" fontId="8" fillId="45" borderId="39" xfId="0" applyNumberFormat="1" applyFont="1" applyFill="1" applyBorder="1" applyAlignment="1">
      <alignment horizontal="right"/>
    </xf>
    <xf numFmtId="10" fontId="3" fillId="32" borderId="0" xfId="0" applyNumberFormat="1" applyFont="1" applyFill="1"/>
    <xf numFmtId="14" fontId="3" fillId="32" borderId="0" xfId="0" applyNumberFormat="1" applyFont="1" applyFill="1"/>
    <xf numFmtId="2" fontId="3" fillId="45" borderId="21" xfId="0" applyNumberFormat="1" applyFont="1" applyFill="1" applyBorder="1" applyAlignment="1">
      <alignment horizontal="right"/>
    </xf>
    <xf numFmtId="0" fontId="1" fillId="0" borderId="0" xfId="74" applyFont="1"/>
    <xf numFmtId="0" fontId="3" fillId="32" borderId="0" xfId="0" applyFont="1" applyFill="1" applyAlignment="1">
      <alignment horizontal="center"/>
    </xf>
    <xf numFmtId="0" fontId="7" fillId="47" borderId="27" xfId="69" applyFont="1" applyFill="1" applyBorder="1" applyAlignment="1">
      <alignment horizontal="center"/>
    </xf>
    <xf numFmtId="0" fontId="16" fillId="47" borderId="4" xfId="7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2" fillId="0" borderId="0" xfId="40" applyFont="1" applyFill="1" applyBorder="1" applyAlignment="1" applyProtection="1">
      <alignment horizontal="center"/>
    </xf>
    <xf numFmtId="0" fontId="3" fillId="45" borderId="21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43" borderId="0" xfId="0" applyFont="1" applyFill="1" applyAlignment="1">
      <alignment horizontal="center"/>
    </xf>
    <xf numFmtId="0" fontId="52" fillId="47" borderId="19" xfId="72" applyFont="1" applyFill="1" applyBorder="1" applyAlignment="1">
      <alignment horizontal="center"/>
    </xf>
    <xf numFmtId="0" fontId="52" fillId="47" borderId="10" xfId="71" applyFont="1" applyFill="1" applyBorder="1" applyAlignment="1">
      <alignment horizontal="center"/>
    </xf>
    <xf numFmtId="0" fontId="52" fillId="47" borderId="6" xfId="71" applyFont="1" applyFill="1" applyBorder="1" applyAlignment="1">
      <alignment horizontal="center"/>
    </xf>
    <xf numFmtId="0" fontId="53" fillId="46" borderId="7" xfId="71" applyFont="1" applyFill="1" applyBorder="1" applyAlignment="1">
      <alignment horizontal="center"/>
    </xf>
    <xf numFmtId="172" fontId="53" fillId="45" borderId="6" xfId="71" applyNumberFormat="1" applyFont="1" applyFill="1" applyBorder="1" applyAlignment="1">
      <alignment horizontal="center"/>
    </xf>
    <xf numFmtId="0" fontId="53" fillId="46" borderId="22" xfId="71" applyFont="1" applyFill="1" applyBorder="1" applyAlignment="1">
      <alignment horizontal="center"/>
    </xf>
    <xf numFmtId="172" fontId="53" fillId="45" borderId="14" xfId="71" applyNumberFormat="1" applyFont="1" applyFill="1" applyBorder="1" applyAlignment="1">
      <alignment horizontal="center"/>
    </xf>
    <xf numFmtId="14" fontId="53" fillId="46" borderId="22" xfId="71" applyNumberFormat="1" applyFont="1" applyFill="1" applyBorder="1" applyAlignment="1">
      <alignment horizontal="center"/>
    </xf>
    <xf numFmtId="0" fontId="53" fillId="45" borderId="14" xfId="71" applyFont="1" applyFill="1" applyBorder="1" applyAlignment="1">
      <alignment horizontal="center"/>
    </xf>
    <xf numFmtId="22" fontId="53" fillId="45" borderId="14" xfId="71" applyNumberFormat="1" applyFont="1" applyFill="1" applyBorder="1" applyAlignment="1">
      <alignment horizontal="center"/>
    </xf>
    <xf numFmtId="0" fontId="53" fillId="46" borderId="40" xfId="72" applyFont="1" applyFill="1" applyBorder="1" applyAlignment="1">
      <alignment horizontal="center"/>
    </xf>
    <xf numFmtId="0" fontId="53" fillId="45" borderId="41" xfId="72" applyFont="1" applyFill="1" applyBorder="1" applyAlignment="1">
      <alignment horizontal="center"/>
    </xf>
    <xf numFmtId="0" fontId="6" fillId="47" borderId="0" xfId="0" applyFont="1" applyFill="1" applyBorder="1"/>
    <xf numFmtId="0" fontId="13" fillId="47" borderId="42" xfId="0" applyFont="1" applyFill="1" applyBorder="1" applyAlignment="1">
      <alignment horizontal="center"/>
    </xf>
    <xf numFmtId="0" fontId="1" fillId="48" borderId="0" xfId="74" applyFill="1"/>
    <xf numFmtId="0" fontId="6" fillId="47" borderId="42" xfId="0" applyFont="1" applyFill="1" applyBorder="1" applyAlignment="1">
      <alignment horizontal="center"/>
    </xf>
    <xf numFmtId="10" fontId="3" fillId="0" borderId="36" xfId="0" applyNumberFormat="1" applyFont="1" applyFill="1" applyBorder="1" applyAlignment="1">
      <alignment horizontal="right"/>
    </xf>
    <xf numFmtId="10" fontId="3" fillId="0" borderId="21" xfId="0" applyNumberFormat="1" applyFont="1" applyFill="1" applyBorder="1" applyAlignment="1">
      <alignment horizontal="right"/>
    </xf>
    <xf numFmtId="10" fontId="3" fillId="0" borderId="24" xfId="0" applyNumberFormat="1" applyFont="1" applyFill="1" applyBorder="1" applyAlignment="1">
      <alignment horizontal="right"/>
    </xf>
    <xf numFmtId="0" fontId="39" fillId="0" borderId="0" xfId="74" applyFont="1"/>
    <xf numFmtId="0" fontId="6" fillId="47" borderId="43" xfId="0" applyFont="1" applyFill="1" applyBorder="1" applyAlignment="1">
      <alignment horizontal="center"/>
    </xf>
    <xf numFmtId="0" fontId="13" fillId="47" borderId="38" xfId="0" applyFont="1" applyFill="1" applyBorder="1" applyAlignment="1">
      <alignment horizontal="center"/>
    </xf>
    <xf numFmtId="0" fontId="13" fillId="47" borderId="44" xfId="0" applyFont="1" applyFill="1" applyBorder="1" applyAlignment="1">
      <alignment horizontal="center"/>
    </xf>
    <xf numFmtId="0" fontId="6" fillId="47" borderId="45" xfId="0" applyFont="1" applyFill="1" applyBorder="1" applyAlignment="1">
      <alignment horizontal="center"/>
    </xf>
    <xf numFmtId="0" fontId="3" fillId="45" borderId="8" xfId="0" applyFont="1" applyFill="1" applyBorder="1" applyAlignment="1">
      <alignment horizontal="left"/>
    </xf>
    <xf numFmtId="0" fontId="3" fillId="45" borderId="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left"/>
    </xf>
    <xf numFmtId="14" fontId="53" fillId="46" borderId="7" xfId="71" applyNumberFormat="1" applyFont="1" applyFill="1" applyBorder="1" applyAlignment="1">
      <alignment horizontal="center"/>
    </xf>
    <xf numFmtId="0" fontId="53" fillId="45" borderId="6" xfId="71" applyFont="1" applyFill="1" applyBorder="1" applyAlignment="1">
      <alignment horizontal="center"/>
    </xf>
    <xf numFmtId="14" fontId="53" fillId="46" borderId="40" xfId="71" applyNumberFormat="1" applyFont="1" applyFill="1" applyBorder="1" applyAlignment="1">
      <alignment horizontal="center"/>
    </xf>
    <xf numFmtId="0" fontId="0" fillId="2" borderId="41" xfId="0" applyBorder="1" applyAlignment="1">
      <alignment horizontal="center"/>
    </xf>
    <xf numFmtId="0" fontId="53" fillId="45" borderId="8" xfId="73" applyFont="1" applyFill="1" applyBorder="1" applyAlignment="1">
      <alignment horizontal="center"/>
    </xf>
    <xf numFmtId="0" fontId="53" fillId="45" borderId="21" xfId="73" applyFont="1" applyFill="1" applyBorder="1" applyAlignment="1">
      <alignment horizontal="center"/>
    </xf>
    <xf numFmtId="0" fontId="0" fillId="2" borderId="21" xfId="0" applyBorder="1" applyAlignment="1">
      <alignment horizontal="center"/>
    </xf>
    <xf numFmtId="0" fontId="53" fillId="45" borderId="24" xfId="73" applyFont="1" applyFill="1" applyBorder="1" applyAlignment="1">
      <alignment horizontal="center"/>
    </xf>
    <xf numFmtId="0" fontId="42" fillId="2" borderId="0" xfId="0" applyFont="1"/>
    <xf numFmtId="0" fontId="52" fillId="47" borderId="46" xfId="72" applyFont="1" applyFill="1" applyBorder="1" applyAlignment="1">
      <alignment horizontal="center"/>
    </xf>
    <xf numFmtId="0" fontId="52" fillId="47" borderId="47" xfId="72" applyFont="1" applyFill="1" applyBorder="1" applyAlignment="1">
      <alignment horizontal="center"/>
    </xf>
  </cellXfs>
  <cellStyles count="107">
    <cellStyle name="_Copy of Portfolios to Archeus 6-3-04 (2)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ck" xfId="26" xr:uid="{00000000-0005-0000-0000-000019000000}"/>
    <cellStyle name="Bad" xfId="27" builtinId="27" customBuiltin="1"/>
    <cellStyle name="Calculation" xfId="28" builtinId="22" customBuiltin="1"/>
    <cellStyle name="Check Cell" xfId="29" builtinId="23" customBuiltin="1"/>
    <cellStyle name="Comma0" xfId="30" xr:uid="{00000000-0005-0000-0000-00001D000000}"/>
    <cellStyle name="Currency0" xfId="31" xr:uid="{00000000-0005-0000-0000-00001E000000}"/>
    <cellStyle name="Date" xfId="32" xr:uid="{00000000-0005-0000-0000-00001F000000}"/>
    <cellStyle name="Explanatory Text" xfId="33" builtinId="53" customBuiltin="1"/>
    <cellStyle name="Fixed" xfId="34" xr:uid="{00000000-0005-0000-0000-000021000000}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Hyperlink" xfId="40" builtinId="8"/>
    <cellStyle name="InfoDataColumn" xfId="41" xr:uid="{00000000-0005-0000-0000-000028000000}"/>
    <cellStyle name="InfoDataRow" xfId="42" xr:uid="{00000000-0005-0000-0000-000029000000}"/>
    <cellStyle name="InfoLabelColumn" xfId="43" xr:uid="{00000000-0005-0000-0000-00002A000000}"/>
    <cellStyle name="InfoLabelRow" xfId="44" xr:uid="{00000000-0005-0000-0000-00002B000000}"/>
    <cellStyle name="InfolDataColumn" xfId="45" xr:uid="{00000000-0005-0000-0000-00002C000000}"/>
    <cellStyle name="InformationalData" xfId="46" xr:uid="{00000000-0005-0000-0000-00002D000000}"/>
    <cellStyle name="InformationalLabel" xfId="47" xr:uid="{00000000-0005-0000-0000-00002E000000}"/>
    <cellStyle name="InformationalLabelTop" xfId="48" xr:uid="{00000000-0005-0000-0000-00002F000000}"/>
    <cellStyle name="Input" xfId="49" builtinId="20" customBuiltin="1"/>
    <cellStyle name="InputData" xfId="50" xr:uid="{00000000-0005-0000-0000-000031000000}"/>
    <cellStyle name="InputDataColumn" xfId="51" xr:uid="{00000000-0005-0000-0000-000032000000}"/>
    <cellStyle name="InputDataRow" xfId="52" xr:uid="{00000000-0005-0000-0000-000033000000}"/>
    <cellStyle name="InputLabel" xfId="53" xr:uid="{00000000-0005-0000-0000-000034000000}"/>
    <cellStyle name="InputLabelColumn" xfId="54" xr:uid="{00000000-0005-0000-0000-000035000000}"/>
    <cellStyle name="InputLabelRow" xfId="55" xr:uid="{00000000-0005-0000-0000-000036000000}"/>
    <cellStyle name="InputLabelTop" xfId="56" xr:uid="{00000000-0005-0000-0000-000037000000}"/>
    <cellStyle name="IntermediateData" xfId="57" xr:uid="{00000000-0005-0000-0000-000038000000}"/>
    <cellStyle name="IntermediateDataColumn" xfId="58" xr:uid="{00000000-0005-0000-0000-000039000000}"/>
    <cellStyle name="IntermediateDataRow" xfId="59" xr:uid="{00000000-0005-0000-0000-00003A000000}"/>
    <cellStyle name="IntermediateLabel" xfId="60" xr:uid="{00000000-0005-0000-0000-00003B000000}"/>
    <cellStyle name="IntermediateLabelColumn" xfId="61" xr:uid="{00000000-0005-0000-0000-00003C000000}"/>
    <cellStyle name="IntermediateLabelRow" xfId="62" xr:uid="{00000000-0005-0000-0000-00003D000000}"/>
    <cellStyle name="InvalidCell" xfId="63" xr:uid="{00000000-0005-0000-0000-00003E000000}"/>
    <cellStyle name="Linked Cell" xfId="64" builtinId="24" customBuiltin="1"/>
    <cellStyle name="Neutral" xfId="65" builtinId="28" customBuiltin="1"/>
    <cellStyle name="NewSheet" xfId="66" xr:uid="{00000000-0005-0000-0000-000041000000}"/>
    <cellStyle name="Normal" xfId="0" builtinId="0"/>
    <cellStyle name="Normal - Style1" xfId="67" xr:uid="{00000000-0005-0000-0000-000043000000}"/>
    <cellStyle name="Normal_Calibrating IR Curves" xfId="68" xr:uid="{00000000-0005-0000-0000-000044000000}"/>
    <cellStyle name="Normal_CDS Pricer" xfId="69" xr:uid="{00000000-0005-0000-0000-000045000000}"/>
    <cellStyle name="Normal_Models" xfId="70" xr:uid="{00000000-0005-0000-0000-000046000000}"/>
    <cellStyle name="Normal_Sheet1" xfId="71" xr:uid="{00000000-0005-0000-0000-000047000000}"/>
    <cellStyle name="Normal_Sheet1 2" xfId="72" xr:uid="{00000000-0005-0000-0000-000048000000}"/>
    <cellStyle name="Normal_Sheet1 2_RateVols Examples" xfId="73" xr:uid="{00000000-0005-0000-0000-000049000000}"/>
    <cellStyle name="Normal_TestCurve5" xfId="74" xr:uid="{00000000-0005-0000-0000-00004A000000}"/>
    <cellStyle name="Note" xfId="75" builtinId="10" customBuiltin="1"/>
    <cellStyle name="ObjectDataColumn" xfId="76" xr:uid="{00000000-0005-0000-0000-00004C000000}"/>
    <cellStyle name="ObjectDataRow" xfId="77" xr:uid="{00000000-0005-0000-0000-00004D000000}"/>
    <cellStyle name="ObjectLabelColumn" xfId="78" xr:uid="{00000000-0005-0000-0000-00004E000000}"/>
    <cellStyle name="ObjectLabelRow" xfId="79" xr:uid="{00000000-0005-0000-0000-00004F000000}"/>
    <cellStyle name="Output" xfId="80" builtinId="21" customBuiltin="1"/>
    <cellStyle name="OutputData" xfId="81" xr:uid="{00000000-0005-0000-0000-000051000000}"/>
    <cellStyle name="OutputDataColumn" xfId="82" xr:uid="{00000000-0005-0000-0000-000052000000}"/>
    <cellStyle name="OutputDataRow" xfId="83" xr:uid="{00000000-0005-0000-0000-000053000000}"/>
    <cellStyle name="OutputLabel" xfId="84" xr:uid="{00000000-0005-0000-0000-000054000000}"/>
    <cellStyle name="OutputLabelColumn" xfId="85" xr:uid="{00000000-0005-0000-0000-000055000000}"/>
    <cellStyle name="OutputLabelRow" xfId="86" xr:uid="{00000000-0005-0000-0000-000056000000}"/>
    <cellStyle name="PanelLabel" xfId="87" xr:uid="{00000000-0005-0000-0000-000057000000}"/>
    <cellStyle name="Percent" xfId="88" builtinId="5"/>
    <cellStyle name="PersonalDataColumn" xfId="89" xr:uid="{00000000-0005-0000-0000-000059000000}"/>
    <cellStyle name="PersonalDataRow" xfId="90" xr:uid="{00000000-0005-0000-0000-00005A000000}"/>
    <cellStyle name="PersonalLabelColumn" xfId="91" xr:uid="{00000000-0005-0000-0000-00005B000000}"/>
    <cellStyle name="PersonalLabelRow" xfId="92" xr:uid="{00000000-0005-0000-0000-00005C000000}"/>
    <cellStyle name="result" xfId="93" xr:uid="{00000000-0005-0000-0000-00005D000000}"/>
    <cellStyle name="spreads" xfId="94" xr:uid="{00000000-0005-0000-0000-00005E000000}"/>
    <cellStyle name="Style 1" xfId="95" xr:uid="{00000000-0005-0000-0000-00005F000000}"/>
    <cellStyle name="swaptn" xfId="96" xr:uid="{00000000-0005-0000-0000-000060000000}"/>
    <cellStyle name="TableDataColumn" xfId="97" xr:uid="{00000000-0005-0000-0000-000061000000}"/>
    <cellStyle name="TableDataRow" xfId="98" xr:uid="{00000000-0005-0000-0000-000062000000}"/>
    <cellStyle name="TableLabelColumn" xfId="99" xr:uid="{00000000-0005-0000-0000-000063000000}"/>
    <cellStyle name="TableLabelRow" xfId="100" xr:uid="{00000000-0005-0000-0000-000064000000}"/>
    <cellStyle name="TableLabelTop" xfId="101" xr:uid="{00000000-0005-0000-0000-000065000000}"/>
    <cellStyle name="Title" xfId="102" builtinId="15" customBuiltin="1"/>
    <cellStyle name="Total" xfId="103" builtinId="25" customBuiltin="1"/>
    <cellStyle name="Warning Text" xfId="104" builtinId="11" customBuiltin="1"/>
    <cellStyle name="桁区切り_NewDemo" xfId="105" xr:uid="{00000000-0005-0000-0000-000069000000}"/>
    <cellStyle name="標準_NewDemo" xfId="106" xr:uid="{00000000-0005-0000-0000-00006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718232044198984E-2"/>
          <c:y val="5.9090909090909124E-2"/>
          <c:w val="0.78121546961325949"/>
          <c:h val="0.73636363636363689"/>
        </c:manualLayout>
      </c:layout>
      <c:lineChart>
        <c:grouping val="standard"/>
        <c:varyColors val="0"/>
        <c:ser>
          <c:idx val="0"/>
          <c:order val="0"/>
          <c:tx>
            <c:strRef>
              <c:f>'Table of Contents'!$T$8</c:f>
              <c:strCache>
                <c:ptCount val="1"/>
                <c:pt idx="0">
                  <c:v>1mCurve3m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'Table of Contents'!$S$9:$S$128</c:f>
              <c:numCache>
                <c:formatCode>m/d/yyyy</c:formatCode>
                <c:ptCount val="120"/>
                <c:pt idx="0">
                  <c:v>43647.695798032408</c:v>
                </c:pt>
                <c:pt idx="1">
                  <c:v>43654.695798032408</c:v>
                </c:pt>
                <c:pt idx="2">
                  <c:v>43661.695798032408</c:v>
                </c:pt>
                <c:pt idx="3">
                  <c:v>43668.695798032408</c:v>
                </c:pt>
                <c:pt idx="4">
                  <c:v>43675.695798032408</c:v>
                </c:pt>
                <c:pt idx="5">
                  <c:v>43682.695798032408</c:v>
                </c:pt>
                <c:pt idx="6">
                  <c:v>43689.695798032408</c:v>
                </c:pt>
                <c:pt idx="7">
                  <c:v>43696.695798032408</c:v>
                </c:pt>
                <c:pt idx="8">
                  <c:v>43703.695798032408</c:v>
                </c:pt>
                <c:pt idx="9">
                  <c:v>43710.695798032408</c:v>
                </c:pt>
                <c:pt idx="10">
                  <c:v>43717.695798032408</c:v>
                </c:pt>
                <c:pt idx="11">
                  <c:v>43724.695798032408</c:v>
                </c:pt>
                <c:pt idx="12">
                  <c:v>43731.695798032408</c:v>
                </c:pt>
                <c:pt idx="13">
                  <c:v>43738.695798032408</c:v>
                </c:pt>
                <c:pt idx="14">
                  <c:v>43745.695798032408</c:v>
                </c:pt>
                <c:pt idx="15">
                  <c:v>43752.695798032408</c:v>
                </c:pt>
                <c:pt idx="16">
                  <c:v>43759.695798032408</c:v>
                </c:pt>
                <c:pt idx="17">
                  <c:v>43766.695798032408</c:v>
                </c:pt>
                <c:pt idx="18">
                  <c:v>43773.695798032408</c:v>
                </c:pt>
                <c:pt idx="19">
                  <c:v>43780.695798032408</c:v>
                </c:pt>
                <c:pt idx="20">
                  <c:v>43787.695798032408</c:v>
                </c:pt>
                <c:pt idx="21">
                  <c:v>43794.695798032408</c:v>
                </c:pt>
                <c:pt idx="22">
                  <c:v>43801.695798032408</c:v>
                </c:pt>
                <c:pt idx="23">
                  <c:v>43808.695798032408</c:v>
                </c:pt>
                <c:pt idx="24">
                  <c:v>43815.695798032408</c:v>
                </c:pt>
                <c:pt idx="25">
                  <c:v>43822.695798032408</c:v>
                </c:pt>
                <c:pt idx="26">
                  <c:v>43829.695798032408</c:v>
                </c:pt>
                <c:pt idx="27">
                  <c:v>43836.695798032408</c:v>
                </c:pt>
                <c:pt idx="28">
                  <c:v>43843.695798032408</c:v>
                </c:pt>
                <c:pt idx="29">
                  <c:v>43850.695798032408</c:v>
                </c:pt>
                <c:pt idx="30">
                  <c:v>43857.695798032408</c:v>
                </c:pt>
                <c:pt idx="31">
                  <c:v>43864.695798032408</c:v>
                </c:pt>
                <c:pt idx="32">
                  <c:v>43871.695798032408</c:v>
                </c:pt>
                <c:pt idx="33">
                  <c:v>43878.695798032408</c:v>
                </c:pt>
                <c:pt idx="34">
                  <c:v>43885.695798032408</c:v>
                </c:pt>
                <c:pt idx="35">
                  <c:v>43892.695798032408</c:v>
                </c:pt>
                <c:pt idx="36">
                  <c:v>43899.695798032408</c:v>
                </c:pt>
                <c:pt idx="37">
                  <c:v>43906.695798032408</c:v>
                </c:pt>
                <c:pt idx="38">
                  <c:v>43913.695798032408</c:v>
                </c:pt>
                <c:pt idx="39">
                  <c:v>43920.695798032408</c:v>
                </c:pt>
                <c:pt idx="40">
                  <c:v>43927.695798032408</c:v>
                </c:pt>
                <c:pt idx="41">
                  <c:v>43934.695798032408</c:v>
                </c:pt>
                <c:pt idx="42">
                  <c:v>43941.695798032408</c:v>
                </c:pt>
                <c:pt idx="43">
                  <c:v>43948.695798032408</c:v>
                </c:pt>
                <c:pt idx="44">
                  <c:v>43955.695798032408</c:v>
                </c:pt>
                <c:pt idx="45">
                  <c:v>43962.695798032408</c:v>
                </c:pt>
                <c:pt idx="46">
                  <c:v>43969.695798032408</c:v>
                </c:pt>
                <c:pt idx="47">
                  <c:v>43976.695798032408</c:v>
                </c:pt>
                <c:pt idx="48">
                  <c:v>43983.695798032408</c:v>
                </c:pt>
                <c:pt idx="49">
                  <c:v>43990.695798032408</c:v>
                </c:pt>
                <c:pt idx="50">
                  <c:v>43997.695798032408</c:v>
                </c:pt>
                <c:pt idx="51">
                  <c:v>44004.695798032408</c:v>
                </c:pt>
                <c:pt idx="52">
                  <c:v>44011.695798032408</c:v>
                </c:pt>
                <c:pt idx="53">
                  <c:v>44018.695798032408</c:v>
                </c:pt>
                <c:pt idx="54">
                  <c:v>44025.695798032408</c:v>
                </c:pt>
                <c:pt idx="55">
                  <c:v>44032.695798032408</c:v>
                </c:pt>
                <c:pt idx="56">
                  <c:v>44039.695798032408</c:v>
                </c:pt>
                <c:pt idx="57">
                  <c:v>44046.695798032408</c:v>
                </c:pt>
                <c:pt idx="58">
                  <c:v>44053.695798032408</c:v>
                </c:pt>
                <c:pt idx="59">
                  <c:v>44060.695798032408</c:v>
                </c:pt>
                <c:pt idx="60">
                  <c:v>44067.695798032408</c:v>
                </c:pt>
                <c:pt idx="61">
                  <c:v>44074.695798032408</c:v>
                </c:pt>
                <c:pt idx="62">
                  <c:v>44081.695798032408</c:v>
                </c:pt>
                <c:pt idx="63">
                  <c:v>44088.695798032408</c:v>
                </c:pt>
                <c:pt idx="64">
                  <c:v>44095.695798032408</c:v>
                </c:pt>
                <c:pt idx="65">
                  <c:v>44102.695798032408</c:v>
                </c:pt>
                <c:pt idx="66">
                  <c:v>44109.695798032408</c:v>
                </c:pt>
                <c:pt idx="67">
                  <c:v>44116.695798032408</c:v>
                </c:pt>
                <c:pt idx="68">
                  <c:v>44123.695798032408</c:v>
                </c:pt>
                <c:pt idx="69">
                  <c:v>44130.695798032408</c:v>
                </c:pt>
                <c:pt idx="70">
                  <c:v>44137.695798032408</c:v>
                </c:pt>
                <c:pt idx="71">
                  <c:v>44144.695798032408</c:v>
                </c:pt>
                <c:pt idx="72">
                  <c:v>44151.695798032408</c:v>
                </c:pt>
                <c:pt idx="73">
                  <c:v>44158.695798032408</c:v>
                </c:pt>
                <c:pt idx="74">
                  <c:v>44165.695798032408</c:v>
                </c:pt>
                <c:pt idx="75">
                  <c:v>44172.695798032408</c:v>
                </c:pt>
                <c:pt idx="76">
                  <c:v>44179.695798032408</c:v>
                </c:pt>
                <c:pt idx="77">
                  <c:v>44186.695798032408</c:v>
                </c:pt>
                <c:pt idx="78">
                  <c:v>44193.695798032408</c:v>
                </c:pt>
                <c:pt idx="79">
                  <c:v>44200.695798032408</c:v>
                </c:pt>
                <c:pt idx="80">
                  <c:v>44207.695798032408</c:v>
                </c:pt>
                <c:pt idx="81">
                  <c:v>44214.695798032408</c:v>
                </c:pt>
                <c:pt idx="82">
                  <c:v>44221.695798032408</c:v>
                </c:pt>
                <c:pt idx="83">
                  <c:v>44228.695798032408</c:v>
                </c:pt>
                <c:pt idx="84">
                  <c:v>44235.695798032408</c:v>
                </c:pt>
                <c:pt idx="85">
                  <c:v>44242.695798032408</c:v>
                </c:pt>
                <c:pt idx="86">
                  <c:v>44249.695798032408</c:v>
                </c:pt>
                <c:pt idx="87">
                  <c:v>44256.695798032408</c:v>
                </c:pt>
                <c:pt idx="88">
                  <c:v>44263.695798032408</c:v>
                </c:pt>
                <c:pt idx="89">
                  <c:v>44270.695798032408</c:v>
                </c:pt>
                <c:pt idx="90">
                  <c:v>44277.695798032408</c:v>
                </c:pt>
                <c:pt idx="91">
                  <c:v>44284.695798032408</c:v>
                </c:pt>
                <c:pt idx="92">
                  <c:v>44291.695798032408</c:v>
                </c:pt>
                <c:pt idx="93">
                  <c:v>44298.695798032408</c:v>
                </c:pt>
                <c:pt idx="94">
                  <c:v>44305.695798032408</c:v>
                </c:pt>
                <c:pt idx="95">
                  <c:v>44312.695798032408</c:v>
                </c:pt>
                <c:pt idx="96">
                  <c:v>44319.695798032408</c:v>
                </c:pt>
                <c:pt idx="97">
                  <c:v>44326.695798032408</c:v>
                </c:pt>
                <c:pt idx="98">
                  <c:v>44333.695798032408</c:v>
                </c:pt>
                <c:pt idx="99">
                  <c:v>44340.695798032408</c:v>
                </c:pt>
                <c:pt idx="100">
                  <c:v>44347.695798032408</c:v>
                </c:pt>
                <c:pt idx="101">
                  <c:v>44354.695798032408</c:v>
                </c:pt>
                <c:pt idx="102">
                  <c:v>44361.695798032408</c:v>
                </c:pt>
                <c:pt idx="103">
                  <c:v>44368.695798032408</c:v>
                </c:pt>
                <c:pt idx="104">
                  <c:v>44375.695798032408</c:v>
                </c:pt>
                <c:pt idx="105">
                  <c:v>44382.695798032408</c:v>
                </c:pt>
                <c:pt idx="106">
                  <c:v>44389.695798032408</c:v>
                </c:pt>
                <c:pt idx="107">
                  <c:v>44396.695798032408</c:v>
                </c:pt>
                <c:pt idx="108">
                  <c:v>44403.695798032408</c:v>
                </c:pt>
                <c:pt idx="109">
                  <c:v>44410.695798032408</c:v>
                </c:pt>
                <c:pt idx="110">
                  <c:v>44417.695798032408</c:v>
                </c:pt>
                <c:pt idx="111">
                  <c:v>44424.695798032408</c:v>
                </c:pt>
                <c:pt idx="112">
                  <c:v>44431.695798032408</c:v>
                </c:pt>
                <c:pt idx="113">
                  <c:v>44438.695798032408</c:v>
                </c:pt>
                <c:pt idx="114">
                  <c:v>44445.695798032408</c:v>
                </c:pt>
                <c:pt idx="115">
                  <c:v>44452.695798032408</c:v>
                </c:pt>
                <c:pt idx="116">
                  <c:v>44459.695798032408</c:v>
                </c:pt>
                <c:pt idx="117">
                  <c:v>44466.695798032408</c:v>
                </c:pt>
                <c:pt idx="118">
                  <c:v>44473.695798032408</c:v>
                </c:pt>
                <c:pt idx="119">
                  <c:v>44480.695798032408</c:v>
                </c:pt>
              </c:numCache>
            </c:numRef>
          </c:cat>
          <c:val>
            <c:numRef>
              <c:f>'Table of Contents'!$T$9:$T$128</c:f>
              <c:numCache>
                <c:formatCode>0.00%</c:formatCode>
                <c:ptCount val="120"/>
                <c:pt idx="0">
                  <c:v>5.001159933962359E-2</c:v>
                </c:pt>
                <c:pt idx="1">
                  <c:v>5.0001326825367239E-2</c:v>
                </c:pt>
                <c:pt idx="2">
                  <c:v>4.9956466392337341E-2</c:v>
                </c:pt>
                <c:pt idx="3">
                  <c:v>4.9911605620881323E-2</c:v>
                </c:pt>
                <c:pt idx="4">
                  <c:v>4.9866744511010773E-2</c:v>
                </c:pt>
                <c:pt idx="5">
                  <c:v>4.9819010057204745E-2</c:v>
                </c:pt>
                <c:pt idx="6">
                  <c:v>4.9768402201005708E-2</c:v>
                </c:pt>
                <c:pt idx="7">
                  <c:v>4.9720858486067075E-2</c:v>
                </c:pt>
                <c:pt idx="8">
                  <c:v>4.9673314391032966E-2</c:v>
                </c:pt>
                <c:pt idx="9">
                  <c:v>4.9625769915868645E-2</c:v>
                </c:pt>
                <c:pt idx="10">
                  <c:v>4.9579386857978899E-2</c:v>
                </c:pt>
                <c:pt idx="11">
                  <c:v>4.9532073995926441E-2</c:v>
                </c:pt>
                <c:pt idx="12">
                  <c:v>4.9484760757437164E-2</c:v>
                </c:pt>
                <c:pt idx="13">
                  <c:v>4.9437447142511068E-2</c:v>
                </c:pt>
                <c:pt idx="14">
                  <c:v>4.9656495285333842E-2</c:v>
                </c:pt>
                <c:pt idx="15">
                  <c:v>4.9761389850787756E-2</c:v>
                </c:pt>
                <c:pt idx="16">
                  <c:v>4.9767349812537116E-2</c:v>
                </c:pt>
                <c:pt idx="17">
                  <c:v>4.9773309768289052E-2</c:v>
                </c:pt>
                <c:pt idx="18">
                  <c:v>4.977926971808988E-2</c:v>
                </c:pt>
                <c:pt idx="19">
                  <c:v>4.9785229661904858E-2</c:v>
                </c:pt>
                <c:pt idx="20">
                  <c:v>4.9791189599768727E-2</c:v>
                </c:pt>
                <c:pt idx="21">
                  <c:v>4.9797149531623584E-2</c:v>
                </c:pt>
                <c:pt idx="22">
                  <c:v>4.9803109457527341E-2</c:v>
                </c:pt>
                <c:pt idx="23">
                  <c:v>4.9809069377445239E-2</c:v>
                </c:pt>
                <c:pt idx="24">
                  <c:v>4.9762013897713793E-2</c:v>
                </c:pt>
                <c:pt idx="25">
                  <c:v>4.9722137651708583E-2</c:v>
                </c:pt>
                <c:pt idx="26">
                  <c:v>4.9720366196126041E-2</c:v>
                </c:pt>
                <c:pt idx="27">
                  <c:v>4.9718594739999337E-2</c:v>
                </c:pt>
                <c:pt idx="28">
                  <c:v>4.971682328335162E-2</c:v>
                </c:pt>
                <c:pt idx="29">
                  <c:v>4.9715051826182889E-2</c:v>
                </c:pt>
                <c:pt idx="30">
                  <c:v>4.9713280368481563E-2</c:v>
                </c:pt>
                <c:pt idx="31">
                  <c:v>4.9711508910259231E-2</c:v>
                </c:pt>
                <c:pt idx="32">
                  <c:v>4.9709737451492729E-2</c:v>
                </c:pt>
                <c:pt idx="33">
                  <c:v>4.9707965992216795E-2</c:v>
                </c:pt>
                <c:pt idx="34">
                  <c:v>4.9706194532396698E-2</c:v>
                </c:pt>
                <c:pt idx="35">
                  <c:v>4.9704423072055581E-2</c:v>
                </c:pt>
                <c:pt idx="36">
                  <c:v>4.9702651611193457E-2</c:v>
                </c:pt>
                <c:pt idx="37">
                  <c:v>4.9707420317310583E-2</c:v>
                </c:pt>
                <c:pt idx="38">
                  <c:v>4.9711040078156889E-2</c:v>
                </c:pt>
                <c:pt idx="39">
                  <c:v>4.9709887284449729E-2</c:v>
                </c:pt>
                <c:pt idx="40">
                  <c:v>4.9708734490511004E-2</c:v>
                </c:pt>
                <c:pt idx="41">
                  <c:v>4.9707581696352303E-2</c:v>
                </c:pt>
                <c:pt idx="42">
                  <c:v>4.9706428901962037E-2</c:v>
                </c:pt>
                <c:pt idx="43">
                  <c:v>4.9705276107317058E-2</c:v>
                </c:pt>
                <c:pt idx="44">
                  <c:v>4.9704123312533141E-2</c:v>
                </c:pt>
                <c:pt idx="45">
                  <c:v>4.970297051747135E-2</c:v>
                </c:pt>
                <c:pt idx="46">
                  <c:v>4.9701817722201155E-2</c:v>
                </c:pt>
                <c:pt idx="47">
                  <c:v>4.9700664926699396E-2</c:v>
                </c:pt>
                <c:pt idx="48">
                  <c:v>4.9699512130977661E-2</c:v>
                </c:pt>
                <c:pt idx="49">
                  <c:v>4.969835933502436E-2</c:v>
                </c:pt>
                <c:pt idx="50">
                  <c:v>4.9699089256666697E-2</c:v>
                </c:pt>
                <c:pt idx="51">
                  <c:v>4.9699452048776224E-2</c:v>
                </c:pt>
                <c:pt idx="52">
                  <c:v>4.9698431043337932E-2</c:v>
                </c:pt>
                <c:pt idx="53">
                  <c:v>4.9697410037621771E-2</c:v>
                </c:pt>
                <c:pt idx="54">
                  <c:v>4.9696389031836138E-2</c:v>
                </c:pt>
                <c:pt idx="55">
                  <c:v>4.9695368025784212E-2</c:v>
                </c:pt>
                <c:pt idx="56">
                  <c:v>4.9694347019639658E-2</c:v>
                </c:pt>
                <c:pt idx="57">
                  <c:v>4.969332601322881E-2</c:v>
                </c:pt>
                <c:pt idx="58">
                  <c:v>4.9692305006736923E-2</c:v>
                </c:pt>
                <c:pt idx="59">
                  <c:v>4.9691283999967154E-2</c:v>
                </c:pt>
                <c:pt idx="60">
                  <c:v>4.9690262993127919E-2</c:v>
                </c:pt>
                <c:pt idx="61">
                  <c:v>4.9689241986010817E-2</c:v>
                </c:pt>
                <c:pt idx="62">
                  <c:v>4.9688220978777932E-2</c:v>
                </c:pt>
                <c:pt idx="63">
                  <c:v>4.9686893964697401E-2</c:v>
                </c:pt>
                <c:pt idx="64">
                  <c:v>4.9685630094549973E-2</c:v>
                </c:pt>
                <c:pt idx="65">
                  <c:v>4.9684592086285076E-2</c:v>
                </c:pt>
                <c:pt idx="66">
                  <c:v>4.9683554077823357E-2</c:v>
                </c:pt>
                <c:pt idx="67">
                  <c:v>4.9682516069187957E-2</c:v>
                </c:pt>
                <c:pt idx="68">
                  <c:v>4.9681478060321006E-2</c:v>
                </c:pt>
                <c:pt idx="69">
                  <c:v>4.9680440051373002E-2</c:v>
                </c:pt>
                <c:pt idx="70">
                  <c:v>4.9679402042193441E-2</c:v>
                </c:pt>
                <c:pt idx="71">
                  <c:v>4.9678364032840205E-2</c:v>
                </c:pt>
                <c:pt idx="72">
                  <c:v>4.9677326023301722E-2</c:v>
                </c:pt>
                <c:pt idx="73">
                  <c:v>4.9676288013577992E-2</c:v>
                </c:pt>
                <c:pt idx="74">
                  <c:v>4.9675250003611122E-2</c:v>
                </c:pt>
                <c:pt idx="75">
                  <c:v>4.9674211993586362E-2</c:v>
                </c:pt>
                <c:pt idx="76">
                  <c:v>4.9671510037086239E-2</c:v>
                </c:pt>
                <c:pt idx="77">
                  <c:v>4.9669163857827429E-2</c:v>
                </c:pt>
                <c:pt idx="78">
                  <c:v>4.9668049217340061E-2</c:v>
                </c:pt>
                <c:pt idx="79">
                  <c:v>4.9666934576644284E-2</c:v>
                </c:pt>
                <c:pt idx="80">
                  <c:v>4.9665819935670638E-2</c:v>
                </c:pt>
                <c:pt idx="81">
                  <c:v>4.9664705294639101E-2</c:v>
                </c:pt>
                <c:pt idx="82">
                  <c:v>4.9663590653306534E-2</c:v>
                </c:pt>
                <c:pt idx="83">
                  <c:v>4.9662476011777139E-2</c:v>
                </c:pt>
                <c:pt idx="84">
                  <c:v>4.9661361370039341E-2</c:v>
                </c:pt>
                <c:pt idx="85">
                  <c:v>4.966024672809314E-2</c:v>
                </c:pt>
                <c:pt idx="86">
                  <c:v>4.9659132085857483E-2</c:v>
                </c:pt>
                <c:pt idx="87">
                  <c:v>4.9658017443575515E-2</c:v>
                </c:pt>
                <c:pt idx="88">
                  <c:v>4.9656902800992518E-2</c:v>
                </c:pt>
                <c:pt idx="89">
                  <c:v>4.9653155928849814E-2</c:v>
                </c:pt>
                <c:pt idx="90">
                  <c:v>4.9649985779922474E-2</c:v>
                </c:pt>
                <c:pt idx="91">
                  <c:v>4.9648767620873127E-2</c:v>
                </c:pt>
                <c:pt idx="92">
                  <c:v>4.9647549461418548E-2</c:v>
                </c:pt>
                <c:pt idx="93">
                  <c:v>4.9646331301871349E-2</c:v>
                </c:pt>
                <c:pt idx="94">
                  <c:v>4.9645113141999965E-2</c:v>
                </c:pt>
                <c:pt idx="95">
                  <c:v>4.9643894981804389E-2</c:v>
                </c:pt>
                <c:pt idx="96">
                  <c:v>4.9642676821504618E-2</c:v>
                </c:pt>
                <c:pt idx="97">
                  <c:v>4.9641458660880655E-2</c:v>
                </c:pt>
                <c:pt idx="98">
                  <c:v>4.9640240499920933E-2</c:v>
                </c:pt>
                <c:pt idx="99">
                  <c:v>4.9639022338891739E-2</c:v>
                </c:pt>
                <c:pt idx="100">
                  <c:v>4.9637804177434165E-2</c:v>
                </c:pt>
                <c:pt idx="101">
                  <c:v>4.9636586015895538E-2</c:v>
                </c:pt>
                <c:pt idx="102">
                  <c:v>4.9631966190650009E-2</c:v>
                </c:pt>
                <c:pt idx="103">
                  <c:v>4.9628105068236783E-2</c:v>
                </c:pt>
                <c:pt idx="104">
                  <c:v>4.9626770180313251E-2</c:v>
                </c:pt>
                <c:pt idx="105">
                  <c:v>4.9625435292181316E-2</c:v>
                </c:pt>
                <c:pt idx="106">
                  <c:v>4.9624100403563097E-2</c:v>
                </c:pt>
                <c:pt idx="107">
                  <c:v>4.9622765514748056E-2</c:v>
                </c:pt>
                <c:pt idx="108">
                  <c:v>4.9621430625724612E-2</c:v>
                </c:pt>
                <c:pt idx="109">
                  <c:v>4.9620095736214891E-2</c:v>
                </c:pt>
                <c:pt idx="110">
                  <c:v>4.9618760846496759E-2</c:v>
                </c:pt>
                <c:pt idx="111">
                  <c:v>4.9617425956477605E-2</c:v>
                </c:pt>
                <c:pt idx="112">
                  <c:v>4.9616091066250041E-2</c:v>
                </c:pt>
                <c:pt idx="113">
                  <c:v>4.96147561755362E-2</c:v>
                </c:pt>
                <c:pt idx="114">
                  <c:v>4.9613421284625536E-2</c:v>
                </c:pt>
                <c:pt idx="115">
                  <c:v>5.0017303603153228E-2</c:v>
                </c:pt>
                <c:pt idx="116">
                  <c:v>5.0329573058515785E-2</c:v>
                </c:pt>
                <c:pt idx="117">
                  <c:v>5.0340570086410449E-2</c:v>
                </c:pt>
                <c:pt idx="118">
                  <c:v>5.0351567094159319E-2</c:v>
                </c:pt>
                <c:pt idx="119">
                  <c:v>5.0362564081484526E-2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8-47A6-BEEF-FE03CF4F51CC}"/>
            </c:ext>
          </c:extLst>
        </c:ser>
        <c:ser>
          <c:idx val="1"/>
          <c:order val="1"/>
          <c:tx>
            <c:strRef>
              <c:f>'Table of Contents'!$U$8</c:f>
              <c:strCache>
                <c:ptCount val="1"/>
                <c:pt idx="0">
                  <c:v>3mCurve3m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'Table of Contents'!$S$9:$S$128</c:f>
              <c:numCache>
                <c:formatCode>m/d/yyyy</c:formatCode>
                <c:ptCount val="120"/>
                <c:pt idx="0">
                  <c:v>43647.695798032408</c:v>
                </c:pt>
                <c:pt idx="1">
                  <c:v>43654.695798032408</c:v>
                </c:pt>
                <c:pt idx="2">
                  <c:v>43661.695798032408</c:v>
                </c:pt>
                <c:pt idx="3">
                  <c:v>43668.695798032408</c:v>
                </c:pt>
                <c:pt idx="4">
                  <c:v>43675.695798032408</c:v>
                </c:pt>
                <c:pt idx="5">
                  <c:v>43682.695798032408</c:v>
                </c:pt>
                <c:pt idx="6">
                  <c:v>43689.695798032408</c:v>
                </c:pt>
                <c:pt idx="7">
                  <c:v>43696.695798032408</c:v>
                </c:pt>
                <c:pt idx="8">
                  <c:v>43703.695798032408</c:v>
                </c:pt>
                <c:pt idx="9">
                  <c:v>43710.695798032408</c:v>
                </c:pt>
                <c:pt idx="10">
                  <c:v>43717.695798032408</c:v>
                </c:pt>
                <c:pt idx="11">
                  <c:v>43724.695798032408</c:v>
                </c:pt>
                <c:pt idx="12">
                  <c:v>43731.695798032408</c:v>
                </c:pt>
                <c:pt idx="13">
                  <c:v>43738.695798032408</c:v>
                </c:pt>
                <c:pt idx="14">
                  <c:v>43745.695798032408</c:v>
                </c:pt>
                <c:pt idx="15">
                  <c:v>43752.695798032408</c:v>
                </c:pt>
                <c:pt idx="16">
                  <c:v>43759.695798032408</c:v>
                </c:pt>
                <c:pt idx="17">
                  <c:v>43766.695798032408</c:v>
                </c:pt>
                <c:pt idx="18">
                  <c:v>43773.695798032408</c:v>
                </c:pt>
                <c:pt idx="19">
                  <c:v>43780.695798032408</c:v>
                </c:pt>
                <c:pt idx="20">
                  <c:v>43787.695798032408</c:v>
                </c:pt>
                <c:pt idx="21">
                  <c:v>43794.695798032408</c:v>
                </c:pt>
                <c:pt idx="22">
                  <c:v>43801.695798032408</c:v>
                </c:pt>
                <c:pt idx="23">
                  <c:v>43808.695798032408</c:v>
                </c:pt>
                <c:pt idx="24">
                  <c:v>43815.695798032408</c:v>
                </c:pt>
                <c:pt idx="25">
                  <c:v>43822.695798032408</c:v>
                </c:pt>
                <c:pt idx="26">
                  <c:v>43829.695798032408</c:v>
                </c:pt>
                <c:pt idx="27">
                  <c:v>43836.695798032408</c:v>
                </c:pt>
                <c:pt idx="28">
                  <c:v>43843.695798032408</c:v>
                </c:pt>
                <c:pt idx="29">
                  <c:v>43850.695798032408</c:v>
                </c:pt>
                <c:pt idx="30">
                  <c:v>43857.695798032408</c:v>
                </c:pt>
                <c:pt idx="31">
                  <c:v>43864.695798032408</c:v>
                </c:pt>
                <c:pt idx="32">
                  <c:v>43871.695798032408</c:v>
                </c:pt>
                <c:pt idx="33">
                  <c:v>43878.695798032408</c:v>
                </c:pt>
                <c:pt idx="34">
                  <c:v>43885.695798032408</c:v>
                </c:pt>
                <c:pt idx="35">
                  <c:v>43892.695798032408</c:v>
                </c:pt>
                <c:pt idx="36">
                  <c:v>43899.695798032408</c:v>
                </c:pt>
                <c:pt idx="37">
                  <c:v>43906.695798032408</c:v>
                </c:pt>
                <c:pt idx="38">
                  <c:v>43913.695798032408</c:v>
                </c:pt>
                <c:pt idx="39">
                  <c:v>43920.695798032408</c:v>
                </c:pt>
                <c:pt idx="40">
                  <c:v>43927.695798032408</c:v>
                </c:pt>
                <c:pt idx="41">
                  <c:v>43934.695798032408</c:v>
                </c:pt>
                <c:pt idx="42">
                  <c:v>43941.695798032408</c:v>
                </c:pt>
                <c:pt idx="43">
                  <c:v>43948.695798032408</c:v>
                </c:pt>
                <c:pt idx="44">
                  <c:v>43955.695798032408</c:v>
                </c:pt>
                <c:pt idx="45">
                  <c:v>43962.695798032408</c:v>
                </c:pt>
                <c:pt idx="46">
                  <c:v>43969.695798032408</c:v>
                </c:pt>
                <c:pt idx="47">
                  <c:v>43976.695798032408</c:v>
                </c:pt>
                <c:pt idx="48">
                  <c:v>43983.695798032408</c:v>
                </c:pt>
                <c:pt idx="49">
                  <c:v>43990.695798032408</c:v>
                </c:pt>
                <c:pt idx="50">
                  <c:v>43997.695798032408</c:v>
                </c:pt>
                <c:pt idx="51">
                  <c:v>44004.695798032408</c:v>
                </c:pt>
                <c:pt idx="52">
                  <c:v>44011.695798032408</c:v>
                </c:pt>
                <c:pt idx="53">
                  <c:v>44018.695798032408</c:v>
                </c:pt>
                <c:pt idx="54">
                  <c:v>44025.695798032408</c:v>
                </c:pt>
                <c:pt idx="55">
                  <c:v>44032.695798032408</c:v>
                </c:pt>
                <c:pt idx="56">
                  <c:v>44039.695798032408</c:v>
                </c:pt>
                <c:pt idx="57">
                  <c:v>44046.695798032408</c:v>
                </c:pt>
                <c:pt idx="58">
                  <c:v>44053.695798032408</c:v>
                </c:pt>
                <c:pt idx="59">
                  <c:v>44060.695798032408</c:v>
                </c:pt>
                <c:pt idx="60">
                  <c:v>44067.695798032408</c:v>
                </c:pt>
                <c:pt idx="61">
                  <c:v>44074.695798032408</c:v>
                </c:pt>
                <c:pt idx="62">
                  <c:v>44081.695798032408</c:v>
                </c:pt>
                <c:pt idx="63">
                  <c:v>44088.695798032408</c:v>
                </c:pt>
                <c:pt idx="64">
                  <c:v>44095.695798032408</c:v>
                </c:pt>
                <c:pt idx="65">
                  <c:v>44102.695798032408</c:v>
                </c:pt>
                <c:pt idx="66">
                  <c:v>44109.695798032408</c:v>
                </c:pt>
                <c:pt idx="67">
                  <c:v>44116.695798032408</c:v>
                </c:pt>
                <c:pt idx="68">
                  <c:v>44123.695798032408</c:v>
                </c:pt>
                <c:pt idx="69">
                  <c:v>44130.695798032408</c:v>
                </c:pt>
                <c:pt idx="70">
                  <c:v>44137.695798032408</c:v>
                </c:pt>
                <c:pt idx="71">
                  <c:v>44144.695798032408</c:v>
                </c:pt>
                <c:pt idx="72">
                  <c:v>44151.695798032408</c:v>
                </c:pt>
                <c:pt idx="73">
                  <c:v>44158.695798032408</c:v>
                </c:pt>
                <c:pt idx="74">
                  <c:v>44165.695798032408</c:v>
                </c:pt>
                <c:pt idx="75">
                  <c:v>44172.695798032408</c:v>
                </c:pt>
                <c:pt idx="76">
                  <c:v>44179.695798032408</c:v>
                </c:pt>
                <c:pt idx="77">
                  <c:v>44186.695798032408</c:v>
                </c:pt>
                <c:pt idx="78">
                  <c:v>44193.695798032408</c:v>
                </c:pt>
                <c:pt idx="79">
                  <c:v>44200.695798032408</c:v>
                </c:pt>
                <c:pt idx="80">
                  <c:v>44207.695798032408</c:v>
                </c:pt>
                <c:pt idx="81">
                  <c:v>44214.695798032408</c:v>
                </c:pt>
                <c:pt idx="82">
                  <c:v>44221.695798032408</c:v>
                </c:pt>
                <c:pt idx="83">
                  <c:v>44228.695798032408</c:v>
                </c:pt>
                <c:pt idx="84">
                  <c:v>44235.695798032408</c:v>
                </c:pt>
                <c:pt idx="85">
                  <c:v>44242.695798032408</c:v>
                </c:pt>
                <c:pt idx="86">
                  <c:v>44249.695798032408</c:v>
                </c:pt>
                <c:pt idx="87">
                  <c:v>44256.695798032408</c:v>
                </c:pt>
                <c:pt idx="88">
                  <c:v>44263.695798032408</c:v>
                </c:pt>
                <c:pt idx="89">
                  <c:v>44270.695798032408</c:v>
                </c:pt>
                <c:pt idx="90">
                  <c:v>44277.695798032408</c:v>
                </c:pt>
                <c:pt idx="91">
                  <c:v>44284.695798032408</c:v>
                </c:pt>
                <c:pt idx="92">
                  <c:v>44291.695798032408</c:v>
                </c:pt>
                <c:pt idx="93">
                  <c:v>44298.695798032408</c:v>
                </c:pt>
                <c:pt idx="94">
                  <c:v>44305.695798032408</c:v>
                </c:pt>
                <c:pt idx="95">
                  <c:v>44312.695798032408</c:v>
                </c:pt>
                <c:pt idx="96">
                  <c:v>44319.695798032408</c:v>
                </c:pt>
                <c:pt idx="97">
                  <c:v>44326.695798032408</c:v>
                </c:pt>
                <c:pt idx="98">
                  <c:v>44333.695798032408</c:v>
                </c:pt>
                <c:pt idx="99">
                  <c:v>44340.695798032408</c:v>
                </c:pt>
                <c:pt idx="100">
                  <c:v>44347.695798032408</c:v>
                </c:pt>
                <c:pt idx="101">
                  <c:v>44354.695798032408</c:v>
                </c:pt>
                <c:pt idx="102">
                  <c:v>44361.695798032408</c:v>
                </c:pt>
                <c:pt idx="103">
                  <c:v>44368.695798032408</c:v>
                </c:pt>
                <c:pt idx="104">
                  <c:v>44375.695798032408</c:v>
                </c:pt>
                <c:pt idx="105">
                  <c:v>44382.695798032408</c:v>
                </c:pt>
                <c:pt idx="106">
                  <c:v>44389.695798032408</c:v>
                </c:pt>
                <c:pt idx="107">
                  <c:v>44396.695798032408</c:v>
                </c:pt>
                <c:pt idx="108">
                  <c:v>44403.695798032408</c:v>
                </c:pt>
                <c:pt idx="109">
                  <c:v>44410.695798032408</c:v>
                </c:pt>
                <c:pt idx="110">
                  <c:v>44417.695798032408</c:v>
                </c:pt>
                <c:pt idx="111">
                  <c:v>44424.695798032408</c:v>
                </c:pt>
                <c:pt idx="112">
                  <c:v>44431.695798032408</c:v>
                </c:pt>
                <c:pt idx="113">
                  <c:v>44438.695798032408</c:v>
                </c:pt>
                <c:pt idx="114">
                  <c:v>44445.695798032408</c:v>
                </c:pt>
                <c:pt idx="115">
                  <c:v>44452.695798032408</c:v>
                </c:pt>
                <c:pt idx="116">
                  <c:v>44459.695798032408</c:v>
                </c:pt>
                <c:pt idx="117">
                  <c:v>44466.695798032408</c:v>
                </c:pt>
                <c:pt idx="118">
                  <c:v>44473.695798032408</c:v>
                </c:pt>
                <c:pt idx="119">
                  <c:v>44480.695798032408</c:v>
                </c:pt>
              </c:numCache>
            </c:numRef>
          </c:cat>
          <c:val>
            <c:numRef>
              <c:f>'Table of Contents'!$U$9:$U$128</c:f>
              <c:numCache>
                <c:formatCode>0.00%</c:formatCode>
                <c:ptCount val="120"/>
                <c:pt idx="0">
                  <c:v>5.001159933962359E-2</c:v>
                </c:pt>
                <c:pt idx="1">
                  <c:v>5.0001326825367239E-2</c:v>
                </c:pt>
                <c:pt idx="2">
                  <c:v>4.9956466392337341E-2</c:v>
                </c:pt>
                <c:pt idx="3">
                  <c:v>4.9911605620881323E-2</c:v>
                </c:pt>
                <c:pt idx="4">
                  <c:v>4.9866744511010773E-2</c:v>
                </c:pt>
                <c:pt idx="5">
                  <c:v>4.9819010057204745E-2</c:v>
                </c:pt>
                <c:pt idx="6">
                  <c:v>4.9768402201005708E-2</c:v>
                </c:pt>
                <c:pt idx="7">
                  <c:v>4.9720858486067075E-2</c:v>
                </c:pt>
                <c:pt idx="8">
                  <c:v>4.9673314391032966E-2</c:v>
                </c:pt>
                <c:pt idx="9">
                  <c:v>4.9625769915868645E-2</c:v>
                </c:pt>
                <c:pt idx="10">
                  <c:v>4.9579386857978899E-2</c:v>
                </c:pt>
                <c:pt idx="11">
                  <c:v>4.9532073995926441E-2</c:v>
                </c:pt>
                <c:pt idx="12">
                  <c:v>4.9484760757437164E-2</c:v>
                </c:pt>
                <c:pt idx="13">
                  <c:v>4.9437447142511068E-2</c:v>
                </c:pt>
                <c:pt idx="14">
                  <c:v>4.9656495285333842E-2</c:v>
                </c:pt>
                <c:pt idx="15">
                  <c:v>4.9761389850787756E-2</c:v>
                </c:pt>
                <c:pt idx="16">
                  <c:v>4.9767349812537116E-2</c:v>
                </c:pt>
                <c:pt idx="17">
                  <c:v>4.9773309768289052E-2</c:v>
                </c:pt>
                <c:pt idx="18">
                  <c:v>4.977926971808988E-2</c:v>
                </c:pt>
                <c:pt idx="19">
                  <c:v>4.9785229661904858E-2</c:v>
                </c:pt>
                <c:pt idx="20">
                  <c:v>4.9791189599768727E-2</c:v>
                </c:pt>
                <c:pt idx="21">
                  <c:v>4.9797149531623584E-2</c:v>
                </c:pt>
                <c:pt idx="22">
                  <c:v>4.9803109457527341E-2</c:v>
                </c:pt>
                <c:pt idx="23">
                  <c:v>4.9809069377445239E-2</c:v>
                </c:pt>
                <c:pt idx="24">
                  <c:v>4.9762013897713793E-2</c:v>
                </c:pt>
                <c:pt idx="25">
                  <c:v>4.9722137651708583E-2</c:v>
                </c:pt>
                <c:pt idx="26">
                  <c:v>4.9720366196126041E-2</c:v>
                </c:pt>
                <c:pt idx="27">
                  <c:v>4.9718594739999337E-2</c:v>
                </c:pt>
                <c:pt idx="28">
                  <c:v>4.971682328335162E-2</c:v>
                </c:pt>
                <c:pt idx="29">
                  <c:v>4.9715051826182889E-2</c:v>
                </c:pt>
                <c:pt idx="30">
                  <c:v>4.9713280368481563E-2</c:v>
                </c:pt>
                <c:pt idx="31">
                  <c:v>4.9711508910259231E-2</c:v>
                </c:pt>
                <c:pt idx="32">
                  <c:v>4.9709737451492729E-2</c:v>
                </c:pt>
                <c:pt idx="33">
                  <c:v>4.9707965992216795E-2</c:v>
                </c:pt>
                <c:pt idx="34">
                  <c:v>4.9706194532396698E-2</c:v>
                </c:pt>
                <c:pt idx="35">
                  <c:v>4.9704423072055581E-2</c:v>
                </c:pt>
                <c:pt idx="36">
                  <c:v>4.9702651611193457E-2</c:v>
                </c:pt>
                <c:pt idx="37">
                  <c:v>4.9707420317310583E-2</c:v>
                </c:pt>
                <c:pt idx="38">
                  <c:v>4.9711040078156889E-2</c:v>
                </c:pt>
                <c:pt idx="39">
                  <c:v>4.9709887284449729E-2</c:v>
                </c:pt>
                <c:pt idx="40">
                  <c:v>4.9708734490511004E-2</c:v>
                </c:pt>
                <c:pt idx="41">
                  <c:v>4.9707581696352303E-2</c:v>
                </c:pt>
                <c:pt idx="42">
                  <c:v>4.9706428901962037E-2</c:v>
                </c:pt>
                <c:pt idx="43">
                  <c:v>4.9705276107317058E-2</c:v>
                </c:pt>
                <c:pt idx="44">
                  <c:v>4.9704123312533141E-2</c:v>
                </c:pt>
                <c:pt idx="45">
                  <c:v>4.970297051747135E-2</c:v>
                </c:pt>
                <c:pt idx="46">
                  <c:v>4.9701817722201155E-2</c:v>
                </c:pt>
                <c:pt idx="47">
                  <c:v>4.9700664926699396E-2</c:v>
                </c:pt>
                <c:pt idx="48">
                  <c:v>4.9699512130977661E-2</c:v>
                </c:pt>
                <c:pt idx="49">
                  <c:v>4.969835933502436E-2</c:v>
                </c:pt>
                <c:pt idx="50">
                  <c:v>4.9699089256666697E-2</c:v>
                </c:pt>
                <c:pt idx="51">
                  <c:v>4.9699452048776224E-2</c:v>
                </c:pt>
                <c:pt idx="52">
                  <c:v>4.9698431043337932E-2</c:v>
                </c:pt>
                <c:pt idx="53">
                  <c:v>4.9697410037621771E-2</c:v>
                </c:pt>
                <c:pt idx="54">
                  <c:v>4.9696389031836138E-2</c:v>
                </c:pt>
                <c:pt idx="55">
                  <c:v>4.9695368025784212E-2</c:v>
                </c:pt>
                <c:pt idx="56">
                  <c:v>4.9694347019639658E-2</c:v>
                </c:pt>
                <c:pt idx="57">
                  <c:v>4.969332601322881E-2</c:v>
                </c:pt>
                <c:pt idx="58">
                  <c:v>4.9692305006736923E-2</c:v>
                </c:pt>
                <c:pt idx="59">
                  <c:v>4.9691283999967154E-2</c:v>
                </c:pt>
                <c:pt idx="60">
                  <c:v>4.9690262993127919E-2</c:v>
                </c:pt>
                <c:pt idx="61">
                  <c:v>4.9689241986010817E-2</c:v>
                </c:pt>
                <c:pt idx="62">
                  <c:v>4.9688220978777932E-2</c:v>
                </c:pt>
                <c:pt idx="63">
                  <c:v>4.9686893964697401E-2</c:v>
                </c:pt>
                <c:pt idx="64">
                  <c:v>4.9685630094549973E-2</c:v>
                </c:pt>
                <c:pt idx="65">
                  <c:v>4.9684592086285076E-2</c:v>
                </c:pt>
                <c:pt idx="66">
                  <c:v>4.9683554077823357E-2</c:v>
                </c:pt>
                <c:pt idx="67">
                  <c:v>4.9682516069187957E-2</c:v>
                </c:pt>
                <c:pt idx="68">
                  <c:v>4.9681478060321006E-2</c:v>
                </c:pt>
                <c:pt idx="69">
                  <c:v>4.9680440051373002E-2</c:v>
                </c:pt>
                <c:pt idx="70">
                  <c:v>4.9679402042193441E-2</c:v>
                </c:pt>
                <c:pt idx="71">
                  <c:v>4.9678364032840205E-2</c:v>
                </c:pt>
                <c:pt idx="72">
                  <c:v>4.9677326023301722E-2</c:v>
                </c:pt>
                <c:pt idx="73">
                  <c:v>4.9676288013577992E-2</c:v>
                </c:pt>
                <c:pt idx="74">
                  <c:v>4.9675250003611122E-2</c:v>
                </c:pt>
                <c:pt idx="75">
                  <c:v>4.9674211993586362E-2</c:v>
                </c:pt>
                <c:pt idx="76">
                  <c:v>4.9671510037086239E-2</c:v>
                </c:pt>
                <c:pt idx="77">
                  <c:v>4.9669163857827429E-2</c:v>
                </c:pt>
                <c:pt idx="78">
                  <c:v>4.9668049217340061E-2</c:v>
                </c:pt>
                <c:pt idx="79">
                  <c:v>4.9666934576644284E-2</c:v>
                </c:pt>
                <c:pt idx="80">
                  <c:v>4.9665819935670638E-2</c:v>
                </c:pt>
                <c:pt idx="81">
                  <c:v>4.9664705294639101E-2</c:v>
                </c:pt>
                <c:pt idx="82">
                  <c:v>4.9663590653306534E-2</c:v>
                </c:pt>
                <c:pt idx="83">
                  <c:v>4.9662476011777139E-2</c:v>
                </c:pt>
                <c:pt idx="84">
                  <c:v>4.9661361370039341E-2</c:v>
                </c:pt>
                <c:pt idx="85">
                  <c:v>4.966024672809314E-2</c:v>
                </c:pt>
                <c:pt idx="86">
                  <c:v>4.9659132085857483E-2</c:v>
                </c:pt>
                <c:pt idx="87">
                  <c:v>4.9658017443575515E-2</c:v>
                </c:pt>
                <c:pt idx="88">
                  <c:v>4.9656902800992518E-2</c:v>
                </c:pt>
                <c:pt idx="89">
                  <c:v>4.9653155928849814E-2</c:v>
                </c:pt>
                <c:pt idx="90">
                  <c:v>4.9649985779922474E-2</c:v>
                </c:pt>
                <c:pt idx="91">
                  <c:v>4.9648767620873127E-2</c:v>
                </c:pt>
                <c:pt idx="92">
                  <c:v>4.9647549461418548E-2</c:v>
                </c:pt>
                <c:pt idx="93">
                  <c:v>4.9646331301871349E-2</c:v>
                </c:pt>
                <c:pt idx="94">
                  <c:v>4.9645113141999965E-2</c:v>
                </c:pt>
                <c:pt idx="95">
                  <c:v>4.9643894981804389E-2</c:v>
                </c:pt>
                <c:pt idx="96">
                  <c:v>4.9642676821504618E-2</c:v>
                </c:pt>
                <c:pt idx="97">
                  <c:v>4.9641458660880655E-2</c:v>
                </c:pt>
                <c:pt idx="98">
                  <c:v>4.9640240499920933E-2</c:v>
                </c:pt>
                <c:pt idx="99">
                  <c:v>4.9639022338891739E-2</c:v>
                </c:pt>
                <c:pt idx="100">
                  <c:v>4.9637804177434165E-2</c:v>
                </c:pt>
                <c:pt idx="101">
                  <c:v>4.9636586015895538E-2</c:v>
                </c:pt>
                <c:pt idx="102">
                  <c:v>4.9631966190650009E-2</c:v>
                </c:pt>
                <c:pt idx="103">
                  <c:v>4.9628105068236783E-2</c:v>
                </c:pt>
                <c:pt idx="104">
                  <c:v>4.9626770180313251E-2</c:v>
                </c:pt>
                <c:pt idx="105">
                  <c:v>4.9625435292181316E-2</c:v>
                </c:pt>
                <c:pt idx="106">
                  <c:v>4.9624100403563097E-2</c:v>
                </c:pt>
                <c:pt idx="107">
                  <c:v>4.9622765514748056E-2</c:v>
                </c:pt>
                <c:pt idx="108">
                  <c:v>4.9621430625724612E-2</c:v>
                </c:pt>
                <c:pt idx="109">
                  <c:v>4.9620095736214891E-2</c:v>
                </c:pt>
                <c:pt idx="110">
                  <c:v>4.9618760846496759E-2</c:v>
                </c:pt>
                <c:pt idx="111">
                  <c:v>4.9617425956477605E-2</c:v>
                </c:pt>
                <c:pt idx="112">
                  <c:v>4.9616091066250041E-2</c:v>
                </c:pt>
                <c:pt idx="113">
                  <c:v>4.96147561755362E-2</c:v>
                </c:pt>
                <c:pt idx="114">
                  <c:v>4.9613421284625536E-2</c:v>
                </c:pt>
                <c:pt idx="115">
                  <c:v>4.9694512260305093E-2</c:v>
                </c:pt>
                <c:pt idx="116">
                  <c:v>4.9756967910190734E-2</c:v>
                </c:pt>
                <c:pt idx="117">
                  <c:v>4.9758141635836618E-2</c:v>
                </c:pt>
                <c:pt idx="118">
                  <c:v>4.9759315361470921E-2</c:v>
                </c:pt>
                <c:pt idx="119">
                  <c:v>4.9760489086769458E-2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8-47A6-BEEF-FE03CF4F51CC}"/>
            </c:ext>
          </c:extLst>
        </c:ser>
        <c:ser>
          <c:idx val="2"/>
          <c:order val="2"/>
          <c:tx>
            <c:strRef>
              <c:f>'Table of Contents'!$V$8</c:f>
              <c:strCache>
                <c:ptCount val="1"/>
                <c:pt idx="0">
                  <c:v>6mCurve3m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'Table of Contents'!$S$9:$S$128</c:f>
              <c:numCache>
                <c:formatCode>m/d/yyyy</c:formatCode>
                <c:ptCount val="120"/>
                <c:pt idx="0">
                  <c:v>43647.695798032408</c:v>
                </c:pt>
                <c:pt idx="1">
                  <c:v>43654.695798032408</c:v>
                </c:pt>
                <c:pt idx="2">
                  <c:v>43661.695798032408</c:v>
                </c:pt>
                <c:pt idx="3">
                  <c:v>43668.695798032408</c:v>
                </c:pt>
                <c:pt idx="4">
                  <c:v>43675.695798032408</c:v>
                </c:pt>
                <c:pt idx="5">
                  <c:v>43682.695798032408</c:v>
                </c:pt>
                <c:pt idx="6">
                  <c:v>43689.695798032408</c:v>
                </c:pt>
                <c:pt idx="7">
                  <c:v>43696.695798032408</c:v>
                </c:pt>
                <c:pt idx="8">
                  <c:v>43703.695798032408</c:v>
                </c:pt>
                <c:pt idx="9">
                  <c:v>43710.695798032408</c:v>
                </c:pt>
                <c:pt idx="10">
                  <c:v>43717.695798032408</c:v>
                </c:pt>
                <c:pt idx="11">
                  <c:v>43724.695798032408</c:v>
                </c:pt>
                <c:pt idx="12">
                  <c:v>43731.695798032408</c:v>
                </c:pt>
                <c:pt idx="13">
                  <c:v>43738.695798032408</c:v>
                </c:pt>
                <c:pt idx="14">
                  <c:v>43745.695798032408</c:v>
                </c:pt>
                <c:pt idx="15">
                  <c:v>43752.695798032408</c:v>
                </c:pt>
                <c:pt idx="16">
                  <c:v>43759.695798032408</c:v>
                </c:pt>
                <c:pt idx="17">
                  <c:v>43766.695798032408</c:v>
                </c:pt>
                <c:pt idx="18">
                  <c:v>43773.695798032408</c:v>
                </c:pt>
                <c:pt idx="19">
                  <c:v>43780.695798032408</c:v>
                </c:pt>
                <c:pt idx="20">
                  <c:v>43787.695798032408</c:v>
                </c:pt>
                <c:pt idx="21">
                  <c:v>43794.695798032408</c:v>
                </c:pt>
                <c:pt idx="22">
                  <c:v>43801.695798032408</c:v>
                </c:pt>
                <c:pt idx="23">
                  <c:v>43808.695798032408</c:v>
                </c:pt>
                <c:pt idx="24">
                  <c:v>43815.695798032408</c:v>
                </c:pt>
                <c:pt idx="25">
                  <c:v>43822.695798032408</c:v>
                </c:pt>
                <c:pt idx="26">
                  <c:v>43829.695798032408</c:v>
                </c:pt>
                <c:pt idx="27">
                  <c:v>43836.695798032408</c:v>
                </c:pt>
                <c:pt idx="28">
                  <c:v>43843.695798032408</c:v>
                </c:pt>
                <c:pt idx="29">
                  <c:v>43850.695798032408</c:v>
                </c:pt>
                <c:pt idx="30">
                  <c:v>43857.695798032408</c:v>
                </c:pt>
                <c:pt idx="31">
                  <c:v>43864.695798032408</c:v>
                </c:pt>
                <c:pt idx="32">
                  <c:v>43871.695798032408</c:v>
                </c:pt>
                <c:pt idx="33">
                  <c:v>43878.695798032408</c:v>
                </c:pt>
                <c:pt idx="34">
                  <c:v>43885.695798032408</c:v>
                </c:pt>
                <c:pt idx="35">
                  <c:v>43892.695798032408</c:v>
                </c:pt>
                <c:pt idx="36">
                  <c:v>43899.695798032408</c:v>
                </c:pt>
                <c:pt idx="37">
                  <c:v>43906.695798032408</c:v>
                </c:pt>
                <c:pt idx="38">
                  <c:v>43913.695798032408</c:v>
                </c:pt>
                <c:pt idx="39">
                  <c:v>43920.695798032408</c:v>
                </c:pt>
                <c:pt idx="40">
                  <c:v>43927.695798032408</c:v>
                </c:pt>
                <c:pt idx="41">
                  <c:v>43934.695798032408</c:v>
                </c:pt>
                <c:pt idx="42">
                  <c:v>43941.695798032408</c:v>
                </c:pt>
                <c:pt idx="43">
                  <c:v>43948.695798032408</c:v>
                </c:pt>
                <c:pt idx="44">
                  <c:v>43955.695798032408</c:v>
                </c:pt>
                <c:pt idx="45">
                  <c:v>43962.695798032408</c:v>
                </c:pt>
                <c:pt idx="46">
                  <c:v>43969.695798032408</c:v>
                </c:pt>
                <c:pt idx="47">
                  <c:v>43976.695798032408</c:v>
                </c:pt>
                <c:pt idx="48">
                  <c:v>43983.695798032408</c:v>
                </c:pt>
                <c:pt idx="49">
                  <c:v>43990.695798032408</c:v>
                </c:pt>
                <c:pt idx="50">
                  <c:v>43997.695798032408</c:v>
                </c:pt>
                <c:pt idx="51">
                  <c:v>44004.695798032408</c:v>
                </c:pt>
                <c:pt idx="52">
                  <c:v>44011.695798032408</c:v>
                </c:pt>
                <c:pt idx="53">
                  <c:v>44018.695798032408</c:v>
                </c:pt>
                <c:pt idx="54">
                  <c:v>44025.695798032408</c:v>
                </c:pt>
                <c:pt idx="55">
                  <c:v>44032.695798032408</c:v>
                </c:pt>
                <c:pt idx="56">
                  <c:v>44039.695798032408</c:v>
                </c:pt>
                <c:pt idx="57">
                  <c:v>44046.695798032408</c:v>
                </c:pt>
                <c:pt idx="58">
                  <c:v>44053.695798032408</c:v>
                </c:pt>
                <c:pt idx="59">
                  <c:v>44060.695798032408</c:v>
                </c:pt>
                <c:pt idx="60">
                  <c:v>44067.695798032408</c:v>
                </c:pt>
                <c:pt idx="61">
                  <c:v>44074.695798032408</c:v>
                </c:pt>
                <c:pt idx="62">
                  <c:v>44081.695798032408</c:v>
                </c:pt>
                <c:pt idx="63">
                  <c:v>44088.695798032408</c:v>
                </c:pt>
                <c:pt idx="64">
                  <c:v>44095.695798032408</c:v>
                </c:pt>
                <c:pt idx="65">
                  <c:v>44102.695798032408</c:v>
                </c:pt>
                <c:pt idx="66">
                  <c:v>44109.695798032408</c:v>
                </c:pt>
                <c:pt idx="67">
                  <c:v>44116.695798032408</c:v>
                </c:pt>
                <c:pt idx="68">
                  <c:v>44123.695798032408</c:v>
                </c:pt>
                <c:pt idx="69">
                  <c:v>44130.695798032408</c:v>
                </c:pt>
                <c:pt idx="70">
                  <c:v>44137.695798032408</c:v>
                </c:pt>
                <c:pt idx="71">
                  <c:v>44144.695798032408</c:v>
                </c:pt>
                <c:pt idx="72">
                  <c:v>44151.695798032408</c:v>
                </c:pt>
                <c:pt idx="73">
                  <c:v>44158.695798032408</c:v>
                </c:pt>
                <c:pt idx="74">
                  <c:v>44165.695798032408</c:v>
                </c:pt>
                <c:pt idx="75">
                  <c:v>44172.695798032408</c:v>
                </c:pt>
                <c:pt idx="76">
                  <c:v>44179.695798032408</c:v>
                </c:pt>
                <c:pt idx="77">
                  <c:v>44186.695798032408</c:v>
                </c:pt>
                <c:pt idx="78">
                  <c:v>44193.695798032408</c:v>
                </c:pt>
                <c:pt idx="79">
                  <c:v>44200.695798032408</c:v>
                </c:pt>
                <c:pt idx="80">
                  <c:v>44207.695798032408</c:v>
                </c:pt>
                <c:pt idx="81">
                  <c:v>44214.695798032408</c:v>
                </c:pt>
                <c:pt idx="82">
                  <c:v>44221.695798032408</c:v>
                </c:pt>
                <c:pt idx="83">
                  <c:v>44228.695798032408</c:v>
                </c:pt>
                <c:pt idx="84">
                  <c:v>44235.695798032408</c:v>
                </c:pt>
                <c:pt idx="85">
                  <c:v>44242.695798032408</c:v>
                </c:pt>
                <c:pt idx="86">
                  <c:v>44249.695798032408</c:v>
                </c:pt>
                <c:pt idx="87">
                  <c:v>44256.695798032408</c:v>
                </c:pt>
                <c:pt idx="88">
                  <c:v>44263.695798032408</c:v>
                </c:pt>
                <c:pt idx="89">
                  <c:v>44270.695798032408</c:v>
                </c:pt>
                <c:pt idx="90">
                  <c:v>44277.695798032408</c:v>
                </c:pt>
                <c:pt idx="91">
                  <c:v>44284.695798032408</c:v>
                </c:pt>
                <c:pt idx="92">
                  <c:v>44291.695798032408</c:v>
                </c:pt>
                <c:pt idx="93">
                  <c:v>44298.695798032408</c:v>
                </c:pt>
                <c:pt idx="94">
                  <c:v>44305.695798032408</c:v>
                </c:pt>
                <c:pt idx="95">
                  <c:v>44312.695798032408</c:v>
                </c:pt>
                <c:pt idx="96">
                  <c:v>44319.695798032408</c:v>
                </c:pt>
                <c:pt idx="97">
                  <c:v>44326.695798032408</c:v>
                </c:pt>
                <c:pt idx="98">
                  <c:v>44333.695798032408</c:v>
                </c:pt>
                <c:pt idx="99">
                  <c:v>44340.695798032408</c:v>
                </c:pt>
                <c:pt idx="100">
                  <c:v>44347.695798032408</c:v>
                </c:pt>
                <c:pt idx="101">
                  <c:v>44354.695798032408</c:v>
                </c:pt>
                <c:pt idx="102">
                  <c:v>44361.695798032408</c:v>
                </c:pt>
                <c:pt idx="103">
                  <c:v>44368.695798032408</c:v>
                </c:pt>
                <c:pt idx="104">
                  <c:v>44375.695798032408</c:v>
                </c:pt>
                <c:pt idx="105">
                  <c:v>44382.695798032408</c:v>
                </c:pt>
                <c:pt idx="106">
                  <c:v>44389.695798032408</c:v>
                </c:pt>
                <c:pt idx="107">
                  <c:v>44396.695798032408</c:v>
                </c:pt>
                <c:pt idx="108">
                  <c:v>44403.695798032408</c:v>
                </c:pt>
                <c:pt idx="109">
                  <c:v>44410.695798032408</c:v>
                </c:pt>
                <c:pt idx="110">
                  <c:v>44417.695798032408</c:v>
                </c:pt>
                <c:pt idx="111">
                  <c:v>44424.695798032408</c:v>
                </c:pt>
                <c:pt idx="112">
                  <c:v>44431.695798032408</c:v>
                </c:pt>
                <c:pt idx="113">
                  <c:v>44438.695798032408</c:v>
                </c:pt>
                <c:pt idx="114">
                  <c:v>44445.695798032408</c:v>
                </c:pt>
                <c:pt idx="115">
                  <c:v>44452.695798032408</c:v>
                </c:pt>
                <c:pt idx="116">
                  <c:v>44459.695798032408</c:v>
                </c:pt>
                <c:pt idx="117">
                  <c:v>44466.695798032408</c:v>
                </c:pt>
                <c:pt idx="118">
                  <c:v>44473.695798032408</c:v>
                </c:pt>
                <c:pt idx="119">
                  <c:v>44480.695798032408</c:v>
                </c:pt>
              </c:numCache>
            </c:numRef>
          </c:cat>
          <c:val>
            <c:numRef>
              <c:f>'Table of Contents'!$V$9:$V$128</c:f>
              <c:numCache>
                <c:formatCode>0.00%</c:formatCode>
                <c:ptCount val="120"/>
                <c:pt idx="0">
                  <c:v>4.9942953655858317E-2</c:v>
                </c:pt>
                <c:pt idx="1">
                  <c:v>4.9932662390859459E-2</c:v>
                </c:pt>
                <c:pt idx="2">
                  <c:v>4.9918014030887151E-2</c:v>
                </c:pt>
                <c:pt idx="3">
                  <c:v>4.9918014030887151E-2</c:v>
                </c:pt>
                <c:pt idx="4">
                  <c:v>4.9918014030887151E-2</c:v>
                </c:pt>
                <c:pt idx="5">
                  <c:v>4.9827696843174021E-2</c:v>
                </c:pt>
                <c:pt idx="6">
                  <c:v>4.970727416934273E-2</c:v>
                </c:pt>
                <c:pt idx="7">
                  <c:v>4.970727416934273E-2</c:v>
                </c:pt>
                <c:pt idx="8">
                  <c:v>4.970727416934273E-2</c:v>
                </c:pt>
                <c:pt idx="9">
                  <c:v>4.970727416934273E-2</c:v>
                </c:pt>
                <c:pt idx="10">
                  <c:v>4.9501658082383874E-2</c:v>
                </c:pt>
                <c:pt idx="11">
                  <c:v>4.9501658082383874E-2</c:v>
                </c:pt>
                <c:pt idx="12">
                  <c:v>4.9501658082383874E-2</c:v>
                </c:pt>
                <c:pt idx="13">
                  <c:v>4.9501658082383874E-2</c:v>
                </c:pt>
                <c:pt idx="14">
                  <c:v>4.9696495808956458E-2</c:v>
                </c:pt>
                <c:pt idx="15">
                  <c:v>4.9774431103245531E-2</c:v>
                </c:pt>
                <c:pt idx="16">
                  <c:v>4.9774431103245531E-2</c:v>
                </c:pt>
                <c:pt idx="17">
                  <c:v>4.9774431103245531E-2</c:v>
                </c:pt>
                <c:pt idx="18">
                  <c:v>4.9774431103245531E-2</c:v>
                </c:pt>
                <c:pt idx="19">
                  <c:v>4.9774431103245531E-2</c:v>
                </c:pt>
                <c:pt idx="20">
                  <c:v>4.9774431103245531E-2</c:v>
                </c:pt>
                <c:pt idx="21">
                  <c:v>4.9774431103245531E-2</c:v>
                </c:pt>
                <c:pt idx="22">
                  <c:v>4.9774431103245531E-2</c:v>
                </c:pt>
                <c:pt idx="23">
                  <c:v>4.9774431103245531E-2</c:v>
                </c:pt>
                <c:pt idx="24">
                  <c:v>4.9738986984590686E-2</c:v>
                </c:pt>
                <c:pt idx="25">
                  <c:v>4.9712403911389105E-2</c:v>
                </c:pt>
                <c:pt idx="26">
                  <c:v>4.9712403911377531E-2</c:v>
                </c:pt>
                <c:pt idx="27">
                  <c:v>4.9712403911389105E-2</c:v>
                </c:pt>
                <c:pt idx="28">
                  <c:v>4.9712403911389105E-2</c:v>
                </c:pt>
                <c:pt idx="29">
                  <c:v>4.9712403911389105E-2</c:v>
                </c:pt>
                <c:pt idx="30">
                  <c:v>4.9712403911389105E-2</c:v>
                </c:pt>
                <c:pt idx="31">
                  <c:v>4.9712403911389105E-2</c:v>
                </c:pt>
                <c:pt idx="32">
                  <c:v>4.9712403911377531E-2</c:v>
                </c:pt>
                <c:pt idx="33">
                  <c:v>4.9712403911389105E-2</c:v>
                </c:pt>
                <c:pt idx="34">
                  <c:v>4.9712403911389105E-2</c:v>
                </c:pt>
                <c:pt idx="35">
                  <c:v>4.9712403911389105E-2</c:v>
                </c:pt>
                <c:pt idx="36">
                  <c:v>4.9712403911389105E-2</c:v>
                </c:pt>
                <c:pt idx="37">
                  <c:v>4.9708001509591551E-2</c:v>
                </c:pt>
                <c:pt idx="38">
                  <c:v>4.9704699708483631E-2</c:v>
                </c:pt>
                <c:pt idx="39">
                  <c:v>4.9704699708483631E-2</c:v>
                </c:pt>
                <c:pt idx="40">
                  <c:v>4.9704699708495212E-2</c:v>
                </c:pt>
                <c:pt idx="41">
                  <c:v>4.9704699708483631E-2</c:v>
                </c:pt>
                <c:pt idx="42">
                  <c:v>4.9704699708495212E-2</c:v>
                </c:pt>
                <c:pt idx="43">
                  <c:v>4.9704699708495212E-2</c:v>
                </c:pt>
                <c:pt idx="44">
                  <c:v>4.9704699708483631E-2</c:v>
                </c:pt>
                <c:pt idx="45">
                  <c:v>4.9704699708495212E-2</c:v>
                </c:pt>
                <c:pt idx="46">
                  <c:v>4.9704699708495212E-2</c:v>
                </c:pt>
                <c:pt idx="47">
                  <c:v>4.9704699708483631E-2</c:v>
                </c:pt>
                <c:pt idx="48">
                  <c:v>4.9704699708495212E-2</c:v>
                </c:pt>
                <c:pt idx="49">
                  <c:v>4.9704699708483631E-2</c:v>
                </c:pt>
                <c:pt idx="50">
                  <c:v>4.9698492169334418E-2</c:v>
                </c:pt>
                <c:pt idx="51">
                  <c:v>4.9693836515450104E-2</c:v>
                </c:pt>
                <c:pt idx="52">
                  <c:v>4.9693836515450104E-2</c:v>
                </c:pt>
                <c:pt idx="53">
                  <c:v>4.9693836515450104E-2</c:v>
                </c:pt>
                <c:pt idx="54">
                  <c:v>4.9693836515438523E-2</c:v>
                </c:pt>
                <c:pt idx="55">
                  <c:v>4.9693836515450104E-2</c:v>
                </c:pt>
                <c:pt idx="56">
                  <c:v>4.9693836515438523E-2</c:v>
                </c:pt>
                <c:pt idx="57">
                  <c:v>4.9693836515450104E-2</c:v>
                </c:pt>
                <c:pt idx="58">
                  <c:v>4.9693836515450104E-2</c:v>
                </c:pt>
                <c:pt idx="59">
                  <c:v>4.9693836515450104E-2</c:v>
                </c:pt>
                <c:pt idx="60">
                  <c:v>4.9693836515450104E-2</c:v>
                </c:pt>
                <c:pt idx="61">
                  <c:v>4.9693836515450104E-2</c:v>
                </c:pt>
                <c:pt idx="62">
                  <c:v>4.9693836515438523E-2</c:v>
                </c:pt>
                <c:pt idx="63">
                  <c:v>4.9685881418372047E-2</c:v>
                </c:pt>
                <c:pt idx="64">
                  <c:v>4.9679915096342127E-2</c:v>
                </c:pt>
                <c:pt idx="65">
                  <c:v>4.9679915096353708E-2</c:v>
                </c:pt>
                <c:pt idx="66">
                  <c:v>4.9679915096353708E-2</c:v>
                </c:pt>
                <c:pt idx="67">
                  <c:v>4.9679915096353708E-2</c:v>
                </c:pt>
                <c:pt idx="68">
                  <c:v>4.9679915096353708E-2</c:v>
                </c:pt>
                <c:pt idx="69">
                  <c:v>4.9679915096342127E-2</c:v>
                </c:pt>
                <c:pt idx="70">
                  <c:v>4.9679915096353708E-2</c:v>
                </c:pt>
                <c:pt idx="71">
                  <c:v>4.9679915096353708E-2</c:v>
                </c:pt>
                <c:pt idx="72">
                  <c:v>4.9679915096353708E-2</c:v>
                </c:pt>
                <c:pt idx="73">
                  <c:v>4.9679915096353708E-2</c:v>
                </c:pt>
                <c:pt idx="74">
                  <c:v>4.9679915096342127E-2</c:v>
                </c:pt>
                <c:pt idx="75">
                  <c:v>4.9679915096353708E-2</c:v>
                </c:pt>
                <c:pt idx="76">
                  <c:v>4.967026851195417E-2</c:v>
                </c:pt>
                <c:pt idx="77">
                  <c:v>4.9663033574829693E-2</c:v>
                </c:pt>
                <c:pt idx="78">
                  <c:v>4.9663033574829693E-2</c:v>
                </c:pt>
                <c:pt idx="79">
                  <c:v>4.9663033574829693E-2</c:v>
                </c:pt>
                <c:pt idx="80">
                  <c:v>4.9663033574818112E-2</c:v>
                </c:pt>
                <c:pt idx="81">
                  <c:v>4.9663033574829693E-2</c:v>
                </c:pt>
                <c:pt idx="82">
                  <c:v>4.9663033574818112E-2</c:v>
                </c:pt>
                <c:pt idx="83">
                  <c:v>4.9663033574818112E-2</c:v>
                </c:pt>
                <c:pt idx="84">
                  <c:v>4.9663033574829693E-2</c:v>
                </c:pt>
                <c:pt idx="85">
                  <c:v>4.9663033574818112E-2</c:v>
                </c:pt>
                <c:pt idx="86">
                  <c:v>4.9663033574829693E-2</c:v>
                </c:pt>
                <c:pt idx="87">
                  <c:v>4.9663033574818112E-2</c:v>
                </c:pt>
                <c:pt idx="88">
                  <c:v>4.9663033574829693E-2</c:v>
                </c:pt>
                <c:pt idx="89">
                  <c:v>4.9651749873307179E-2</c:v>
                </c:pt>
                <c:pt idx="90">
                  <c:v>4.9643287098771749E-2</c:v>
                </c:pt>
                <c:pt idx="91">
                  <c:v>4.9643287098771749E-2</c:v>
                </c:pt>
                <c:pt idx="92">
                  <c:v>4.9643287098771749E-2</c:v>
                </c:pt>
                <c:pt idx="93">
                  <c:v>4.9643287098771749E-2</c:v>
                </c:pt>
                <c:pt idx="94">
                  <c:v>4.9643287098771749E-2</c:v>
                </c:pt>
                <c:pt idx="95">
                  <c:v>4.9643287098771749E-2</c:v>
                </c:pt>
                <c:pt idx="96">
                  <c:v>4.9643287098760168E-2</c:v>
                </c:pt>
                <c:pt idx="97">
                  <c:v>4.9643287098771749E-2</c:v>
                </c:pt>
                <c:pt idx="98">
                  <c:v>4.9643287098760168E-2</c:v>
                </c:pt>
                <c:pt idx="99">
                  <c:v>4.9643287098771749E-2</c:v>
                </c:pt>
                <c:pt idx="100">
                  <c:v>4.9643287098771749E-2</c:v>
                </c:pt>
                <c:pt idx="101">
                  <c:v>4.9643287098771749E-2</c:v>
                </c:pt>
                <c:pt idx="102">
                  <c:v>4.9630419171230136E-2</c:v>
                </c:pt>
                <c:pt idx="103">
                  <c:v>4.9620768227663765E-2</c:v>
                </c:pt>
                <c:pt idx="104">
                  <c:v>4.9620768227663765E-2</c:v>
                </c:pt>
                <c:pt idx="105">
                  <c:v>4.9620768227675346E-2</c:v>
                </c:pt>
                <c:pt idx="106">
                  <c:v>4.9620768227663765E-2</c:v>
                </c:pt>
                <c:pt idx="107">
                  <c:v>4.9620768227675346E-2</c:v>
                </c:pt>
                <c:pt idx="108">
                  <c:v>4.9620768227663765E-2</c:v>
                </c:pt>
                <c:pt idx="109">
                  <c:v>4.9620768227663765E-2</c:v>
                </c:pt>
                <c:pt idx="110">
                  <c:v>4.9620768227663765E-2</c:v>
                </c:pt>
                <c:pt idx="111">
                  <c:v>4.9620768227663765E-2</c:v>
                </c:pt>
                <c:pt idx="112">
                  <c:v>4.9620768227663765E-2</c:v>
                </c:pt>
                <c:pt idx="113">
                  <c:v>4.9620768227675346E-2</c:v>
                </c:pt>
                <c:pt idx="114">
                  <c:v>4.9620768227663765E-2</c:v>
                </c:pt>
                <c:pt idx="115">
                  <c:v>5.0153585913139197E-2</c:v>
                </c:pt>
                <c:pt idx="116">
                  <c:v>5.0553202746827904E-2</c:v>
                </c:pt>
                <c:pt idx="117">
                  <c:v>5.0553202746827904E-2</c:v>
                </c:pt>
                <c:pt idx="118">
                  <c:v>5.0553202746839485E-2</c:v>
                </c:pt>
                <c:pt idx="119">
                  <c:v>5.0553202746827904E-2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8-47A6-BEEF-FE03CF4F5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49248"/>
        <c:axId val="121350784"/>
      </c:lineChart>
      <c:dateAx>
        <c:axId val="121349248"/>
        <c:scaling>
          <c:orientation val="minMax"/>
        </c:scaling>
        <c:delete val="0"/>
        <c:axPos val="b"/>
        <c:numFmt formatCode="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350784"/>
        <c:crossesAt val="0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21350784"/>
        <c:scaling>
          <c:orientation val="minMax"/>
          <c:max val="6.0000000000000032E-2"/>
          <c:min val="4.0000000000000022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349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624309392265198"/>
          <c:y val="0.36363636363636381"/>
          <c:w val="0.11491712707182321"/>
          <c:h val="0.145454545454545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Discount Factors</a:t>
            </a:r>
          </a:p>
        </c:rich>
      </c:tx>
      <c:layout>
        <c:manualLayout>
          <c:xMode val="edge"/>
          <c:yMode val="edge"/>
          <c:x val="0.41605839416058421"/>
          <c:y val="2.7472527472527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44525547445327E-2"/>
          <c:y val="0.29120879120879156"/>
          <c:w val="0.91970802919708061"/>
          <c:h val="0.43406593406593408"/>
        </c:manualLayout>
      </c:layout>
      <c:areaChart>
        <c:grouping val="standard"/>
        <c:varyColors val="0"/>
        <c:ser>
          <c:idx val="0"/>
          <c:order val="0"/>
          <c:tx>
            <c:strRef>
              <c:f>IRBootstrap3m!$S$58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IRBootstrap3m!$R$59:$R$179</c:f>
              <c:numCache>
                <c:formatCode>m/d/yyyy</c:formatCode>
                <c:ptCount val="121"/>
                <c:pt idx="0">
                  <c:v>43647.695798032408</c:v>
                </c:pt>
                <c:pt idx="1">
                  <c:v>43654.695798032408</c:v>
                </c:pt>
                <c:pt idx="2">
                  <c:v>43661.695798032408</c:v>
                </c:pt>
                <c:pt idx="3">
                  <c:v>43668.695798032408</c:v>
                </c:pt>
                <c:pt idx="4">
                  <c:v>43675.695798032408</c:v>
                </c:pt>
                <c:pt idx="5">
                  <c:v>43682.695798032408</c:v>
                </c:pt>
                <c:pt idx="6">
                  <c:v>43689.695798032408</c:v>
                </c:pt>
                <c:pt idx="7">
                  <c:v>43696.695798032408</c:v>
                </c:pt>
                <c:pt idx="8">
                  <c:v>43703.695798032408</c:v>
                </c:pt>
                <c:pt idx="9">
                  <c:v>43710.695798032408</c:v>
                </c:pt>
                <c:pt idx="10">
                  <c:v>43717.695798032408</c:v>
                </c:pt>
                <c:pt idx="11">
                  <c:v>43724.695798032408</c:v>
                </c:pt>
                <c:pt idx="12">
                  <c:v>43731.695798032408</c:v>
                </c:pt>
                <c:pt idx="13">
                  <c:v>43738.695798032408</c:v>
                </c:pt>
                <c:pt idx="14">
                  <c:v>43745.695798032408</c:v>
                </c:pt>
                <c:pt idx="15">
                  <c:v>43752.695798032408</c:v>
                </c:pt>
                <c:pt idx="16">
                  <c:v>43759.695798032408</c:v>
                </c:pt>
                <c:pt idx="17">
                  <c:v>43766.695798032408</c:v>
                </c:pt>
                <c:pt idx="18">
                  <c:v>43773.695798032408</c:v>
                </c:pt>
                <c:pt idx="19">
                  <c:v>43780.695798032408</c:v>
                </c:pt>
                <c:pt idx="20">
                  <c:v>43787.695798032408</c:v>
                </c:pt>
                <c:pt idx="21">
                  <c:v>43794.695798032408</c:v>
                </c:pt>
                <c:pt idx="22">
                  <c:v>43801.695798032408</c:v>
                </c:pt>
                <c:pt idx="23">
                  <c:v>43808.695798032408</c:v>
                </c:pt>
                <c:pt idx="24">
                  <c:v>43815.695798032408</c:v>
                </c:pt>
                <c:pt idx="25">
                  <c:v>43822.695798032408</c:v>
                </c:pt>
                <c:pt idx="26">
                  <c:v>43829.695798032408</c:v>
                </c:pt>
                <c:pt idx="27">
                  <c:v>43836.695798032408</c:v>
                </c:pt>
                <c:pt idx="28">
                  <c:v>43843.695798032408</c:v>
                </c:pt>
                <c:pt idx="29">
                  <c:v>43850.695798032408</c:v>
                </c:pt>
                <c:pt idx="30">
                  <c:v>43857.695798032408</c:v>
                </c:pt>
                <c:pt idx="31">
                  <c:v>43864.695798032408</c:v>
                </c:pt>
                <c:pt idx="32">
                  <c:v>43871.695798032408</c:v>
                </c:pt>
                <c:pt idx="33">
                  <c:v>43878.695798032408</c:v>
                </c:pt>
                <c:pt idx="34">
                  <c:v>43885.695798032408</c:v>
                </c:pt>
                <c:pt idx="35">
                  <c:v>43892.695798032408</c:v>
                </c:pt>
                <c:pt idx="36">
                  <c:v>43899.695798032408</c:v>
                </c:pt>
                <c:pt idx="37">
                  <c:v>43906.695798032408</c:v>
                </c:pt>
                <c:pt idx="38">
                  <c:v>43913.695798032408</c:v>
                </c:pt>
                <c:pt idx="39">
                  <c:v>43920.695798032408</c:v>
                </c:pt>
                <c:pt idx="40">
                  <c:v>43927.695798032408</c:v>
                </c:pt>
                <c:pt idx="41">
                  <c:v>43934.695798032408</c:v>
                </c:pt>
                <c:pt idx="42">
                  <c:v>43941.695798032408</c:v>
                </c:pt>
                <c:pt idx="43">
                  <c:v>43948.695798032408</c:v>
                </c:pt>
                <c:pt idx="44">
                  <c:v>43955.695798032408</c:v>
                </c:pt>
                <c:pt idx="45">
                  <c:v>43962.695798032408</c:v>
                </c:pt>
                <c:pt idx="46">
                  <c:v>43969.695798032408</c:v>
                </c:pt>
                <c:pt idx="47">
                  <c:v>43976.695798032408</c:v>
                </c:pt>
                <c:pt idx="48">
                  <c:v>43983.695798032408</c:v>
                </c:pt>
                <c:pt idx="49">
                  <c:v>43990.695798032408</c:v>
                </c:pt>
                <c:pt idx="50">
                  <c:v>43997.695798032408</c:v>
                </c:pt>
                <c:pt idx="51">
                  <c:v>44004.695798032408</c:v>
                </c:pt>
                <c:pt idx="52">
                  <c:v>44011.695798032408</c:v>
                </c:pt>
                <c:pt idx="53">
                  <c:v>44018.695798032408</c:v>
                </c:pt>
                <c:pt idx="54">
                  <c:v>44025.695798032408</c:v>
                </c:pt>
                <c:pt idx="55">
                  <c:v>44032.695798032408</c:v>
                </c:pt>
                <c:pt idx="56">
                  <c:v>44039.695798032408</c:v>
                </c:pt>
                <c:pt idx="57">
                  <c:v>44046.695798032408</c:v>
                </c:pt>
                <c:pt idx="58">
                  <c:v>44053.695798032408</c:v>
                </c:pt>
                <c:pt idx="59">
                  <c:v>44060.695798032408</c:v>
                </c:pt>
                <c:pt idx="60">
                  <c:v>44067.695798032408</c:v>
                </c:pt>
                <c:pt idx="61">
                  <c:v>44074.695798032408</c:v>
                </c:pt>
                <c:pt idx="62">
                  <c:v>44081.695798032408</c:v>
                </c:pt>
                <c:pt idx="63">
                  <c:v>44088.695798032408</c:v>
                </c:pt>
                <c:pt idx="64">
                  <c:v>44095.695798032408</c:v>
                </c:pt>
                <c:pt idx="65">
                  <c:v>44102.695798032408</c:v>
                </c:pt>
                <c:pt idx="66">
                  <c:v>44109.695798032408</c:v>
                </c:pt>
                <c:pt idx="67">
                  <c:v>44116.695798032408</c:v>
                </c:pt>
                <c:pt idx="68">
                  <c:v>44123.695798032408</c:v>
                </c:pt>
                <c:pt idx="69">
                  <c:v>44130.695798032408</c:v>
                </c:pt>
                <c:pt idx="70">
                  <c:v>44137.695798032408</c:v>
                </c:pt>
                <c:pt idx="71">
                  <c:v>44144.695798032408</c:v>
                </c:pt>
                <c:pt idx="72">
                  <c:v>44151.695798032408</c:v>
                </c:pt>
                <c:pt idx="73">
                  <c:v>44158.695798032408</c:v>
                </c:pt>
                <c:pt idx="74">
                  <c:v>44165.695798032408</c:v>
                </c:pt>
                <c:pt idx="75">
                  <c:v>44172.695798032408</c:v>
                </c:pt>
                <c:pt idx="76">
                  <c:v>44179.695798032408</c:v>
                </c:pt>
                <c:pt idx="77">
                  <c:v>44186.695798032408</c:v>
                </c:pt>
                <c:pt idx="78">
                  <c:v>44193.695798032408</c:v>
                </c:pt>
                <c:pt idx="79">
                  <c:v>44200.695798032408</c:v>
                </c:pt>
                <c:pt idx="80">
                  <c:v>44207.695798032408</c:v>
                </c:pt>
                <c:pt idx="81">
                  <c:v>44214.695798032408</c:v>
                </c:pt>
                <c:pt idx="82">
                  <c:v>44221.695798032408</c:v>
                </c:pt>
                <c:pt idx="83">
                  <c:v>44228.695798032408</c:v>
                </c:pt>
                <c:pt idx="84">
                  <c:v>44235.695798032408</c:v>
                </c:pt>
                <c:pt idx="85">
                  <c:v>44242.695798032408</c:v>
                </c:pt>
                <c:pt idx="86">
                  <c:v>44249.695798032408</c:v>
                </c:pt>
                <c:pt idx="87">
                  <c:v>44256.695798032408</c:v>
                </c:pt>
                <c:pt idx="88">
                  <c:v>44263.695798032408</c:v>
                </c:pt>
                <c:pt idx="89">
                  <c:v>44270.695798032408</c:v>
                </c:pt>
                <c:pt idx="90">
                  <c:v>44277.695798032408</c:v>
                </c:pt>
                <c:pt idx="91">
                  <c:v>44284.695798032408</c:v>
                </c:pt>
                <c:pt idx="92">
                  <c:v>44291.695798032408</c:v>
                </c:pt>
                <c:pt idx="93">
                  <c:v>44298.695798032408</c:v>
                </c:pt>
                <c:pt idx="94">
                  <c:v>44305.695798032408</c:v>
                </c:pt>
                <c:pt idx="95">
                  <c:v>44312.695798032408</c:v>
                </c:pt>
                <c:pt idx="96">
                  <c:v>44319.695798032408</c:v>
                </c:pt>
                <c:pt idx="97">
                  <c:v>44326.695798032408</c:v>
                </c:pt>
                <c:pt idx="98">
                  <c:v>44333.695798032408</c:v>
                </c:pt>
                <c:pt idx="99">
                  <c:v>44340.695798032408</c:v>
                </c:pt>
                <c:pt idx="100">
                  <c:v>44347.695798032408</c:v>
                </c:pt>
                <c:pt idx="101">
                  <c:v>44354.695798032408</c:v>
                </c:pt>
                <c:pt idx="102">
                  <c:v>44361.695798032408</c:v>
                </c:pt>
                <c:pt idx="103">
                  <c:v>44368.695798032408</c:v>
                </c:pt>
                <c:pt idx="104">
                  <c:v>44375.695798032408</c:v>
                </c:pt>
                <c:pt idx="105">
                  <c:v>44382.695798032408</c:v>
                </c:pt>
                <c:pt idx="106">
                  <c:v>44389.695798032408</c:v>
                </c:pt>
                <c:pt idx="107">
                  <c:v>44396.695798032408</c:v>
                </c:pt>
                <c:pt idx="108">
                  <c:v>44403.695798032408</c:v>
                </c:pt>
                <c:pt idx="109">
                  <c:v>44410.695798032408</c:v>
                </c:pt>
                <c:pt idx="110">
                  <c:v>44417.695798032408</c:v>
                </c:pt>
                <c:pt idx="111">
                  <c:v>44424.695798032408</c:v>
                </c:pt>
                <c:pt idx="112">
                  <c:v>44431.695798032408</c:v>
                </c:pt>
                <c:pt idx="113">
                  <c:v>44438.695798032408</c:v>
                </c:pt>
                <c:pt idx="114">
                  <c:v>44445.695798032408</c:v>
                </c:pt>
                <c:pt idx="115">
                  <c:v>44452.695798032408</c:v>
                </c:pt>
                <c:pt idx="116">
                  <c:v>44459.695798032408</c:v>
                </c:pt>
                <c:pt idx="117">
                  <c:v>44466.695798032408</c:v>
                </c:pt>
                <c:pt idx="118">
                  <c:v>44473.695798032408</c:v>
                </c:pt>
                <c:pt idx="119">
                  <c:v>44480.695798032408</c:v>
                </c:pt>
                <c:pt idx="120">
                  <c:v>44487.695798032408</c:v>
                </c:pt>
              </c:numCache>
            </c:numRef>
          </c:cat>
          <c:val>
            <c:numRef>
              <c:f>IRBootstrap3m!$S$59:$S$179</c:f>
              <c:numCache>
                <c:formatCode>0.00000</c:formatCode>
                <c:ptCount val="121"/>
                <c:pt idx="0">
                  <c:v>1</c:v>
                </c:pt>
                <c:pt idx="1">
                  <c:v>0.99904198910940256</c:v>
                </c:pt>
                <c:pt idx="2">
                  <c:v>0.99808575387121201</c:v>
                </c:pt>
                <c:pt idx="3">
                  <c:v>0.99713129095005315</c:v>
                </c:pt>
                <c:pt idx="4">
                  <c:v>0.99617859701828892</c:v>
                </c:pt>
                <c:pt idx="5">
                  <c:v>0.99522772353944644</c:v>
                </c:pt>
                <c:pt idx="6">
                  <c:v>0.99427872177704335</c:v>
                </c:pt>
                <c:pt idx="7">
                  <c:v>0.9933315297908587</c:v>
                </c:pt>
                <c:pt idx="8">
                  <c:v>0.99238614414004711</c:v>
                </c:pt>
                <c:pt idx="9">
                  <c:v>0.99144256139195097</c:v>
                </c:pt>
                <c:pt idx="10">
                  <c:v>0.99050075607365096</c:v>
                </c:pt>
                <c:pt idx="11">
                  <c:v>0.98956074245329317</c:v>
                </c:pt>
                <c:pt idx="12">
                  <c:v>0.98862251713499483</c:v>
                </c:pt>
                <c:pt idx="13">
                  <c:v>0.98768607673093323</c:v>
                </c:pt>
                <c:pt idx="14">
                  <c:v>0.98674638202006693</c:v>
                </c:pt>
                <c:pt idx="15">
                  <c:v>0.98580560010913854</c:v>
                </c:pt>
                <c:pt idx="16">
                  <c:v>0.98486560269332213</c:v>
                </c:pt>
                <c:pt idx="17">
                  <c:v>0.98392638923927933</c:v>
                </c:pt>
                <c:pt idx="18">
                  <c:v>0.98298795921391113</c:v>
                </c:pt>
                <c:pt idx="19">
                  <c:v>0.98205031208435856</c:v>
                </c:pt>
                <c:pt idx="20">
                  <c:v>0.98111344731800221</c:v>
                </c:pt>
                <c:pt idx="21">
                  <c:v>0.98017736438246339</c:v>
                </c:pt>
                <c:pt idx="22">
                  <c:v>0.97924206274560222</c:v>
                </c:pt>
                <c:pt idx="23">
                  <c:v>0.97830754187551916</c:v>
                </c:pt>
                <c:pt idx="24">
                  <c:v>0.97737479402186511</c:v>
                </c:pt>
                <c:pt idx="25">
                  <c:v>0.97644368150135752</c:v>
                </c:pt>
                <c:pt idx="26">
                  <c:v>0.97551348913050329</c:v>
                </c:pt>
                <c:pt idx="27">
                  <c:v>0.97458421596963596</c:v>
                </c:pt>
                <c:pt idx="28">
                  <c:v>0.97365586108007751</c:v>
                </c:pt>
                <c:pt idx="29">
                  <c:v>0.97272842352413746</c:v>
                </c:pt>
                <c:pt idx="30">
                  <c:v>0.97180190236511199</c:v>
                </c:pt>
                <c:pt idx="31">
                  <c:v>0.97087629666728259</c:v>
                </c:pt>
                <c:pt idx="32">
                  <c:v>0.96995160549591541</c:v>
                </c:pt>
                <c:pt idx="33">
                  <c:v>0.96902782791725972</c:v>
                </c:pt>
                <c:pt idx="34">
                  <c:v>0.96810496299854709</c:v>
                </c:pt>
                <c:pt idx="35">
                  <c:v>0.96718300980799032</c:v>
                </c:pt>
                <c:pt idx="36">
                  <c:v>0.96626196741478221</c:v>
                </c:pt>
                <c:pt idx="37">
                  <c:v>0.96534171392364021</c:v>
                </c:pt>
                <c:pt idx="38">
                  <c:v>0.96442226998170244</c:v>
                </c:pt>
                <c:pt idx="39">
                  <c:v>0.96350372304938325</c:v>
                </c:pt>
                <c:pt idx="40">
                  <c:v>0.96258607223178927</c:v>
                </c:pt>
                <c:pt idx="41">
                  <c:v>0.96166931663493849</c:v>
                </c:pt>
                <c:pt idx="42">
                  <c:v>0.96075345536575985</c:v>
                </c:pt>
                <c:pt idx="43">
                  <c:v>0.95983848753209267</c:v>
                </c:pt>
                <c:pt idx="44">
                  <c:v>0.95892441224268299</c:v>
                </c:pt>
                <c:pt idx="45">
                  <c:v>0.95801122860718679</c:v>
                </c:pt>
                <c:pt idx="46">
                  <c:v>0.95709893573616633</c:v>
                </c:pt>
                <c:pt idx="47">
                  <c:v>0.9561875327410897</c:v>
                </c:pt>
                <c:pt idx="48">
                  <c:v>0.95527701873433024</c:v>
                </c:pt>
                <c:pt idx="49">
                  <c:v>0.95436739282916527</c:v>
                </c:pt>
                <c:pt idx="50">
                  <c:v>0.95345861974610469</c:v>
                </c:pt>
                <c:pt idx="51">
                  <c:v>0.95255070539884712</c:v>
                </c:pt>
                <c:pt idx="52">
                  <c:v>0.95164367421351803</c:v>
                </c:pt>
                <c:pt idx="53">
                  <c:v>0.95073752531369415</c:v>
                </c:pt>
                <c:pt idx="54">
                  <c:v>0.94983225782383496</c:v>
                </c:pt>
                <c:pt idx="55">
                  <c:v>0.94892787086928865</c:v>
                </c:pt>
                <c:pt idx="56">
                  <c:v>0.94802436357628472</c:v>
                </c:pt>
                <c:pt idx="57">
                  <c:v>0.94712173507193953</c:v>
                </c:pt>
                <c:pt idx="58">
                  <c:v>0.94621998448424849</c:v>
                </c:pt>
                <c:pt idx="59">
                  <c:v>0.94531911094209242</c:v>
                </c:pt>
                <c:pt idx="60">
                  <c:v>0.94441911357522923</c:v>
                </c:pt>
                <c:pt idx="61">
                  <c:v>0.94351999151430055</c:v>
                </c:pt>
                <c:pt idx="62">
                  <c:v>0.94262174389082398</c:v>
                </c:pt>
                <c:pt idx="63">
                  <c:v>0.94172437535855846</c:v>
                </c:pt>
                <c:pt idx="64">
                  <c:v>0.94082788389676797</c:v>
                </c:pt>
                <c:pt idx="65">
                  <c:v>0.9399322645595799</c:v>
                </c:pt>
                <c:pt idx="66">
                  <c:v>0.9390375164811734</c:v>
                </c:pt>
                <c:pt idx="67">
                  <c:v>0.93814363879660345</c:v>
                </c:pt>
                <c:pt idx="68">
                  <c:v>0.93725063064180136</c:v>
                </c:pt>
                <c:pt idx="69">
                  <c:v>0.93635849115356995</c:v>
                </c:pt>
                <c:pt idx="70">
                  <c:v>0.93546721946958833</c:v>
                </c:pt>
                <c:pt idx="71">
                  <c:v>0.93457681472840715</c:v>
                </c:pt>
                <c:pt idx="72">
                  <c:v>0.9336872760694489</c:v>
                </c:pt>
                <c:pt idx="73">
                  <c:v>0.93279860263300662</c:v>
                </c:pt>
                <c:pt idx="74">
                  <c:v>0.93191079356024442</c:v>
                </c:pt>
                <c:pt idx="75">
                  <c:v>0.93102384799319204</c:v>
                </c:pt>
                <c:pt idx="76">
                  <c:v>0.93013779472840563</c:v>
                </c:pt>
                <c:pt idx="77">
                  <c:v>0.92925262649061557</c:v>
                </c:pt>
                <c:pt idx="78">
                  <c:v>0.92836832045219286</c:v>
                </c:pt>
                <c:pt idx="79">
                  <c:v>0.92748487575489247</c:v>
                </c:pt>
                <c:pt idx="80">
                  <c:v>0.92660229154134255</c:v>
                </c:pt>
                <c:pt idx="81">
                  <c:v>0.92572056695503835</c:v>
                </c:pt>
                <c:pt idx="82">
                  <c:v>0.92483970114034919</c:v>
                </c:pt>
                <c:pt idx="83">
                  <c:v>0.92395969324251204</c:v>
                </c:pt>
                <c:pt idx="84">
                  <c:v>0.92308054240763227</c:v>
                </c:pt>
                <c:pt idx="85">
                  <c:v>0.92220224778268256</c:v>
                </c:pt>
                <c:pt idx="86">
                  <c:v>0.92132480851550347</c:v>
                </c:pt>
                <c:pt idx="87">
                  <c:v>0.92044822375479707</c:v>
                </c:pt>
                <c:pt idx="88">
                  <c:v>0.91957249265013408</c:v>
                </c:pt>
                <c:pt idx="89">
                  <c:v>0.91869766068470349</c:v>
                </c:pt>
                <c:pt idx="90">
                  <c:v>0.91782371673568763</c:v>
                </c:pt>
                <c:pt idx="91">
                  <c:v>0.91695062555843521</c:v>
                </c:pt>
                <c:pt idx="92">
                  <c:v>0.91607838630100813</c:v>
                </c:pt>
                <c:pt idx="93">
                  <c:v>0.91520699811233264</c:v>
                </c:pt>
                <c:pt idx="94">
                  <c:v>0.9143364601422086</c:v>
                </c:pt>
                <c:pt idx="95">
                  <c:v>0.91346677154130362</c:v>
                </c:pt>
                <c:pt idx="96">
                  <c:v>0.91259793146114887</c:v>
                </c:pt>
                <c:pt idx="97">
                  <c:v>0.91172993905414579</c:v>
                </c:pt>
                <c:pt idx="98">
                  <c:v>0.91086279347356169</c:v>
                </c:pt>
                <c:pt idx="99">
                  <c:v>0.90999649387352366</c:v>
                </c:pt>
                <c:pt idx="100">
                  <c:v>0.90913103940902862</c:v>
                </c:pt>
                <c:pt idx="101">
                  <c:v>0.90826642923593037</c:v>
                </c:pt>
                <c:pt idx="102">
                  <c:v>0.90740272165122882</c:v>
                </c:pt>
                <c:pt idx="103">
                  <c:v>0.90653990246575811</c:v>
                </c:pt>
                <c:pt idx="104">
                  <c:v>0.90567792687030824</c:v>
                </c:pt>
                <c:pt idx="105">
                  <c:v>0.90481679401869186</c:v>
                </c:pt>
                <c:pt idx="106">
                  <c:v>0.90395650306559572</c:v>
                </c:pt>
                <c:pt idx="107">
                  <c:v>0.90309705316656985</c:v>
                </c:pt>
                <c:pt idx="108">
                  <c:v>0.90223844347803184</c:v>
                </c:pt>
                <c:pt idx="109">
                  <c:v>0.90138067315727066</c:v>
                </c:pt>
                <c:pt idx="110">
                  <c:v>0.90052374136243563</c:v>
                </c:pt>
                <c:pt idx="111">
                  <c:v>0.89966764725254267</c:v>
                </c:pt>
                <c:pt idx="112">
                  <c:v>0.8988123899874696</c:v>
                </c:pt>
                <c:pt idx="113">
                  <c:v>0.89795796872796207</c:v>
                </c:pt>
                <c:pt idx="114">
                  <c:v>0.89710438263562264</c:v>
                </c:pt>
                <c:pt idx="115">
                  <c:v>0.89625021545413952</c:v>
                </c:pt>
                <c:pt idx="116">
                  <c:v>0.89539579009205261</c:v>
                </c:pt>
                <c:pt idx="117">
                  <c:v>0.8945421591655186</c:v>
                </c:pt>
                <c:pt idx="118">
                  <c:v>0.89368932195553352</c:v>
                </c:pt>
                <c:pt idx="119">
                  <c:v>0.89283727774373089</c:v>
                </c:pt>
                <c:pt idx="120">
                  <c:v>0.89198602581237552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3-464A-A7B4-641764EDD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691968"/>
        <c:axId val="250693504"/>
      </c:areaChart>
      <c:dateAx>
        <c:axId val="25069196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693504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250693504"/>
        <c:scaling>
          <c:orientation val="minMax"/>
          <c:max val="1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691968"/>
        <c:crosses val="autoZero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Forward Rates</a:t>
            </a:r>
          </a:p>
        </c:rich>
      </c:tx>
      <c:layout>
        <c:manualLayout>
          <c:xMode val="edge"/>
          <c:yMode val="edge"/>
          <c:x val="0.47107481399535855"/>
          <c:y val="2.11864406779661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446358114304336E-2"/>
          <c:y val="0.23305084745762725"/>
          <c:w val="0.89462900171604798"/>
          <c:h val="0.55508474576271105"/>
        </c:manualLayout>
      </c:layout>
      <c:areaChart>
        <c:grouping val="standard"/>
        <c:varyColors val="0"/>
        <c:ser>
          <c:idx val="0"/>
          <c:order val="0"/>
          <c:tx>
            <c:strRef>
              <c:f>IRBootstrap6m!$W$58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IRBootstrap6m!$U$59:$U$178</c:f>
              <c:numCache>
                <c:formatCode>m/d/yyyy</c:formatCode>
                <c:ptCount val="120"/>
                <c:pt idx="0">
                  <c:v>43647.695798032408</c:v>
                </c:pt>
                <c:pt idx="1">
                  <c:v>43654.695798032408</c:v>
                </c:pt>
                <c:pt idx="2">
                  <c:v>43661.695798032408</c:v>
                </c:pt>
                <c:pt idx="3">
                  <c:v>43668.695798032408</c:v>
                </c:pt>
                <c:pt idx="4">
                  <c:v>43675.695798032408</c:v>
                </c:pt>
                <c:pt idx="5">
                  <c:v>43682.695798032408</c:v>
                </c:pt>
                <c:pt idx="6">
                  <c:v>43689.695798032408</c:v>
                </c:pt>
                <c:pt idx="7">
                  <c:v>43696.695798032408</c:v>
                </c:pt>
                <c:pt idx="8">
                  <c:v>43703.695798032408</c:v>
                </c:pt>
                <c:pt idx="9">
                  <c:v>43710.695798032408</c:v>
                </c:pt>
                <c:pt idx="10">
                  <c:v>43717.695798032408</c:v>
                </c:pt>
                <c:pt idx="11">
                  <c:v>43724.695798032408</c:v>
                </c:pt>
                <c:pt idx="12">
                  <c:v>43731.695798032408</c:v>
                </c:pt>
                <c:pt idx="13">
                  <c:v>43738.695798032408</c:v>
                </c:pt>
                <c:pt idx="14">
                  <c:v>43745.695798032408</c:v>
                </c:pt>
                <c:pt idx="15">
                  <c:v>43752.695798032408</c:v>
                </c:pt>
                <c:pt idx="16">
                  <c:v>43759.695798032408</c:v>
                </c:pt>
                <c:pt idx="17">
                  <c:v>43766.695798032408</c:v>
                </c:pt>
                <c:pt idx="18">
                  <c:v>43773.695798032408</c:v>
                </c:pt>
                <c:pt idx="19">
                  <c:v>43780.695798032408</c:v>
                </c:pt>
                <c:pt idx="20">
                  <c:v>43787.695798032408</c:v>
                </c:pt>
                <c:pt idx="21">
                  <c:v>43794.695798032408</c:v>
                </c:pt>
                <c:pt idx="22">
                  <c:v>43801.695798032408</c:v>
                </c:pt>
                <c:pt idx="23">
                  <c:v>43808.695798032408</c:v>
                </c:pt>
                <c:pt idx="24">
                  <c:v>43815.695798032408</c:v>
                </c:pt>
                <c:pt idx="25">
                  <c:v>43822.695798032408</c:v>
                </c:pt>
                <c:pt idx="26">
                  <c:v>43829.695798032408</c:v>
                </c:pt>
                <c:pt idx="27">
                  <c:v>43836.695798032408</c:v>
                </c:pt>
                <c:pt idx="28">
                  <c:v>43843.695798032408</c:v>
                </c:pt>
                <c:pt idx="29">
                  <c:v>43850.695798032408</c:v>
                </c:pt>
                <c:pt idx="30">
                  <c:v>43857.695798032408</c:v>
                </c:pt>
                <c:pt idx="31">
                  <c:v>43864.695798032408</c:v>
                </c:pt>
                <c:pt idx="32">
                  <c:v>43871.695798032408</c:v>
                </c:pt>
                <c:pt idx="33">
                  <c:v>43878.695798032408</c:v>
                </c:pt>
                <c:pt idx="34">
                  <c:v>43885.695798032408</c:v>
                </c:pt>
                <c:pt idx="35">
                  <c:v>43892.695798032408</c:v>
                </c:pt>
                <c:pt idx="36">
                  <c:v>43899.695798032408</c:v>
                </c:pt>
                <c:pt idx="37">
                  <c:v>43906.695798032408</c:v>
                </c:pt>
                <c:pt idx="38">
                  <c:v>43913.695798032408</c:v>
                </c:pt>
                <c:pt idx="39">
                  <c:v>43920.695798032408</c:v>
                </c:pt>
                <c:pt idx="40">
                  <c:v>43927.695798032408</c:v>
                </c:pt>
                <c:pt idx="41">
                  <c:v>43934.695798032408</c:v>
                </c:pt>
                <c:pt idx="42">
                  <c:v>43941.695798032408</c:v>
                </c:pt>
                <c:pt idx="43">
                  <c:v>43948.695798032408</c:v>
                </c:pt>
                <c:pt idx="44">
                  <c:v>43955.695798032408</c:v>
                </c:pt>
                <c:pt idx="45">
                  <c:v>43962.695798032408</c:v>
                </c:pt>
                <c:pt idx="46">
                  <c:v>43969.695798032408</c:v>
                </c:pt>
                <c:pt idx="47">
                  <c:v>43976.695798032408</c:v>
                </c:pt>
                <c:pt idx="48">
                  <c:v>43983.695798032408</c:v>
                </c:pt>
                <c:pt idx="49">
                  <c:v>43990.695798032408</c:v>
                </c:pt>
                <c:pt idx="50">
                  <c:v>43997.695798032408</c:v>
                </c:pt>
                <c:pt idx="51">
                  <c:v>44004.695798032408</c:v>
                </c:pt>
                <c:pt idx="52">
                  <c:v>44011.695798032408</c:v>
                </c:pt>
                <c:pt idx="53">
                  <c:v>44018.695798032408</c:v>
                </c:pt>
                <c:pt idx="54">
                  <c:v>44025.695798032408</c:v>
                </c:pt>
                <c:pt idx="55">
                  <c:v>44032.695798032408</c:v>
                </c:pt>
                <c:pt idx="56">
                  <c:v>44039.695798032408</c:v>
                </c:pt>
                <c:pt idx="57">
                  <c:v>44046.695798032408</c:v>
                </c:pt>
                <c:pt idx="58">
                  <c:v>44053.695798032408</c:v>
                </c:pt>
                <c:pt idx="59">
                  <c:v>44060.695798032408</c:v>
                </c:pt>
                <c:pt idx="60">
                  <c:v>44067.695798032408</c:v>
                </c:pt>
                <c:pt idx="61">
                  <c:v>44074.695798032408</c:v>
                </c:pt>
                <c:pt idx="62">
                  <c:v>44081.695798032408</c:v>
                </c:pt>
                <c:pt idx="63">
                  <c:v>44088.695798032408</c:v>
                </c:pt>
                <c:pt idx="64">
                  <c:v>44095.695798032408</c:v>
                </c:pt>
                <c:pt idx="65">
                  <c:v>44102.695798032408</c:v>
                </c:pt>
                <c:pt idx="66">
                  <c:v>44109.695798032408</c:v>
                </c:pt>
                <c:pt idx="67">
                  <c:v>44116.695798032408</c:v>
                </c:pt>
                <c:pt idx="68">
                  <c:v>44123.695798032408</c:v>
                </c:pt>
                <c:pt idx="69">
                  <c:v>44130.695798032408</c:v>
                </c:pt>
                <c:pt idx="70">
                  <c:v>44137.695798032408</c:v>
                </c:pt>
                <c:pt idx="71">
                  <c:v>44144.695798032408</c:v>
                </c:pt>
                <c:pt idx="72">
                  <c:v>44151.695798032408</c:v>
                </c:pt>
                <c:pt idx="73">
                  <c:v>44158.695798032408</c:v>
                </c:pt>
                <c:pt idx="74">
                  <c:v>44165.695798032408</c:v>
                </c:pt>
                <c:pt idx="75">
                  <c:v>44172.695798032408</c:v>
                </c:pt>
                <c:pt idx="76">
                  <c:v>44179.695798032408</c:v>
                </c:pt>
                <c:pt idx="77">
                  <c:v>44186.695798032408</c:v>
                </c:pt>
                <c:pt idx="78">
                  <c:v>44193.695798032408</c:v>
                </c:pt>
                <c:pt idx="79">
                  <c:v>44200.695798032408</c:v>
                </c:pt>
                <c:pt idx="80">
                  <c:v>44207.695798032408</c:v>
                </c:pt>
                <c:pt idx="81">
                  <c:v>44214.695798032408</c:v>
                </c:pt>
                <c:pt idx="82">
                  <c:v>44221.695798032408</c:v>
                </c:pt>
                <c:pt idx="83">
                  <c:v>44228.695798032408</c:v>
                </c:pt>
                <c:pt idx="84">
                  <c:v>44235.695798032408</c:v>
                </c:pt>
                <c:pt idx="85">
                  <c:v>44242.695798032408</c:v>
                </c:pt>
                <c:pt idx="86">
                  <c:v>44249.695798032408</c:v>
                </c:pt>
                <c:pt idx="87">
                  <c:v>44256.695798032408</c:v>
                </c:pt>
                <c:pt idx="88">
                  <c:v>44263.695798032408</c:v>
                </c:pt>
                <c:pt idx="89">
                  <c:v>44270.695798032408</c:v>
                </c:pt>
                <c:pt idx="90">
                  <c:v>44277.695798032408</c:v>
                </c:pt>
                <c:pt idx="91">
                  <c:v>44284.695798032408</c:v>
                </c:pt>
                <c:pt idx="92">
                  <c:v>44291.695798032408</c:v>
                </c:pt>
                <c:pt idx="93">
                  <c:v>44298.695798032408</c:v>
                </c:pt>
                <c:pt idx="94">
                  <c:v>44305.695798032408</c:v>
                </c:pt>
                <c:pt idx="95">
                  <c:v>44312.695798032408</c:v>
                </c:pt>
                <c:pt idx="96">
                  <c:v>44319.695798032408</c:v>
                </c:pt>
                <c:pt idx="97">
                  <c:v>44326.695798032408</c:v>
                </c:pt>
                <c:pt idx="98">
                  <c:v>44333.695798032408</c:v>
                </c:pt>
                <c:pt idx="99">
                  <c:v>44340.695798032408</c:v>
                </c:pt>
                <c:pt idx="100">
                  <c:v>44347.695798032408</c:v>
                </c:pt>
                <c:pt idx="101">
                  <c:v>44354.695798032408</c:v>
                </c:pt>
                <c:pt idx="102">
                  <c:v>44361.695798032408</c:v>
                </c:pt>
                <c:pt idx="103">
                  <c:v>44368.695798032408</c:v>
                </c:pt>
                <c:pt idx="104">
                  <c:v>44375.695798032408</c:v>
                </c:pt>
                <c:pt idx="105">
                  <c:v>44382.695798032408</c:v>
                </c:pt>
                <c:pt idx="106">
                  <c:v>44389.695798032408</c:v>
                </c:pt>
                <c:pt idx="107">
                  <c:v>44396.695798032408</c:v>
                </c:pt>
                <c:pt idx="108">
                  <c:v>44403.695798032408</c:v>
                </c:pt>
                <c:pt idx="109">
                  <c:v>44410.695798032408</c:v>
                </c:pt>
                <c:pt idx="110">
                  <c:v>44417.695798032408</c:v>
                </c:pt>
                <c:pt idx="111">
                  <c:v>44424.695798032408</c:v>
                </c:pt>
                <c:pt idx="112">
                  <c:v>44431.695798032408</c:v>
                </c:pt>
                <c:pt idx="113">
                  <c:v>44438.695798032408</c:v>
                </c:pt>
                <c:pt idx="114">
                  <c:v>44445.695798032408</c:v>
                </c:pt>
                <c:pt idx="115">
                  <c:v>44452.695798032408</c:v>
                </c:pt>
                <c:pt idx="116">
                  <c:v>44459.695798032408</c:v>
                </c:pt>
                <c:pt idx="117">
                  <c:v>44466.695798032408</c:v>
                </c:pt>
                <c:pt idx="118">
                  <c:v>44473.695798032408</c:v>
                </c:pt>
                <c:pt idx="119">
                  <c:v>44480.695798032408</c:v>
                </c:pt>
              </c:numCache>
            </c:numRef>
          </c:cat>
          <c:val>
            <c:numRef>
              <c:f>IRBootstrap6m!$W$59:$W$178</c:f>
              <c:numCache>
                <c:formatCode>0.00%</c:formatCode>
                <c:ptCount val="120"/>
                <c:pt idx="0">
                  <c:v>4.9942953655858317E-2</c:v>
                </c:pt>
                <c:pt idx="1">
                  <c:v>4.9932662390859459E-2</c:v>
                </c:pt>
                <c:pt idx="2">
                  <c:v>4.9918014030887151E-2</c:v>
                </c:pt>
                <c:pt idx="3">
                  <c:v>4.9918014030887151E-2</c:v>
                </c:pt>
                <c:pt idx="4">
                  <c:v>4.9918014030887151E-2</c:v>
                </c:pt>
                <c:pt idx="5">
                  <c:v>4.9827696843174021E-2</c:v>
                </c:pt>
                <c:pt idx="6">
                  <c:v>4.970727416934273E-2</c:v>
                </c:pt>
                <c:pt idx="7">
                  <c:v>4.970727416934273E-2</c:v>
                </c:pt>
                <c:pt idx="8">
                  <c:v>4.970727416934273E-2</c:v>
                </c:pt>
                <c:pt idx="9">
                  <c:v>4.970727416934273E-2</c:v>
                </c:pt>
                <c:pt idx="10">
                  <c:v>4.9501658082383874E-2</c:v>
                </c:pt>
                <c:pt idx="11">
                  <c:v>4.9501658082383874E-2</c:v>
                </c:pt>
                <c:pt idx="12">
                  <c:v>4.9501658082383874E-2</c:v>
                </c:pt>
                <c:pt idx="13">
                  <c:v>4.9501658082383874E-2</c:v>
                </c:pt>
                <c:pt idx="14">
                  <c:v>4.9696495808956458E-2</c:v>
                </c:pt>
                <c:pt idx="15">
                  <c:v>4.9774431103245531E-2</c:v>
                </c:pt>
                <c:pt idx="16">
                  <c:v>4.9774431103245531E-2</c:v>
                </c:pt>
                <c:pt idx="17">
                  <c:v>4.9774431103245531E-2</c:v>
                </c:pt>
                <c:pt idx="18">
                  <c:v>4.9774431103245531E-2</c:v>
                </c:pt>
                <c:pt idx="19">
                  <c:v>4.9774431103245531E-2</c:v>
                </c:pt>
                <c:pt idx="20">
                  <c:v>4.9774431103245531E-2</c:v>
                </c:pt>
                <c:pt idx="21">
                  <c:v>4.9774431103245531E-2</c:v>
                </c:pt>
                <c:pt idx="22">
                  <c:v>4.9774431103245531E-2</c:v>
                </c:pt>
                <c:pt idx="23">
                  <c:v>4.9774431103245531E-2</c:v>
                </c:pt>
                <c:pt idx="24">
                  <c:v>4.9738986984590686E-2</c:v>
                </c:pt>
                <c:pt idx="25">
                  <c:v>4.9712403911389105E-2</c:v>
                </c:pt>
                <c:pt idx="26">
                  <c:v>4.9712403911377531E-2</c:v>
                </c:pt>
                <c:pt idx="27">
                  <c:v>4.9712403911389105E-2</c:v>
                </c:pt>
                <c:pt idx="28">
                  <c:v>4.9712403911389105E-2</c:v>
                </c:pt>
                <c:pt idx="29">
                  <c:v>4.9712403911389105E-2</c:v>
                </c:pt>
                <c:pt idx="30">
                  <c:v>4.9712403911389105E-2</c:v>
                </c:pt>
                <c:pt idx="31">
                  <c:v>4.9712403911389105E-2</c:v>
                </c:pt>
                <c:pt idx="32">
                  <c:v>4.9712403911377531E-2</c:v>
                </c:pt>
                <c:pt idx="33">
                  <c:v>4.9712403911389105E-2</c:v>
                </c:pt>
                <c:pt idx="34">
                  <c:v>4.9712403911389105E-2</c:v>
                </c:pt>
                <c:pt idx="35">
                  <c:v>4.9712403911389105E-2</c:v>
                </c:pt>
                <c:pt idx="36">
                  <c:v>4.9712403911389105E-2</c:v>
                </c:pt>
                <c:pt idx="37">
                  <c:v>4.9708001509591551E-2</c:v>
                </c:pt>
                <c:pt idx="38">
                  <c:v>4.9704699708483631E-2</c:v>
                </c:pt>
                <c:pt idx="39">
                  <c:v>4.9704699708483631E-2</c:v>
                </c:pt>
                <c:pt idx="40">
                  <c:v>4.9704699708495212E-2</c:v>
                </c:pt>
                <c:pt idx="41">
                  <c:v>4.9704699708483631E-2</c:v>
                </c:pt>
                <c:pt idx="42">
                  <c:v>4.9704699708495212E-2</c:v>
                </c:pt>
                <c:pt idx="43">
                  <c:v>4.9704699708495212E-2</c:v>
                </c:pt>
                <c:pt idx="44">
                  <c:v>4.9704699708483631E-2</c:v>
                </c:pt>
                <c:pt idx="45">
                  <c:v>4.9704699708495212E-2</c:v>
                </c:pt>
                <c:pt idx="46">
                  <c:v>4.9704699708495212E-2</c:v>
                </c:pt>
                <c:pt idx="47">
                  <c:v>4.9704699708483631E-2</c:v>
                </c:pt>
                <c:pt idx="48">
                  <c:v>4.9704699708495212E-2</c:v>
                </c:pt>
                <c:pt idx="49">
                  <c:v>4.9704699708483631E-2</c:v>
                </c:pt>
                <c:pt idx="50">
                  <c:v>4.9698492169334418E-2</c:v>
                </c:pt>
                <c:pt idx="51">
                  <c:v>4.9693836515450104E-2</c:v>
                </c:pt>
                <c:pt idx="52">
                  <c:v>4.9693836515450104E-2</c:v>
                </c:pt>
                <c:pt idx="53">
                  <c:v>4.9693836515450104E-2</c:v>
                </c:pt>
                <c:pt idx="54">
                  <c:v>4.9693836515438523E-2</c:v>
                </c:pt>
                <c:pt idx="55">
                  <c:v>4.9693836515450104E-2</c:v>
                </c:pt>
                <c:pt idx="56">
                  <c:v>4.9693836515438523E-2</c:v>
                </c:pt>
                <c:pt idx="57">
                  <c:v>4.9693836515450104E-2</c:v>
                </c:pt>
                <c:pt idx="58">
                  <c:v>4.9693836515450104E-2</c:v>
                </c:pt>
                <c:pt idx="59">
                  <c:v>4.9693836515450104E-2</c:v>
                </c:pt>
                <c:pt idx="60">
                  <c:v>4.9693836515450104E-2</c:v>
                </c:pt>
                <c:pt idx="61">
                  <c:v>4.9693836515450104E-2</c:v>
                </c:pt>
                <c:pt idx="62">
                  <c:v>4.9693836515438523E-2</c:v>
                </c:pt>
                <c:pt idx="63">
                  <c:v>4.9685881418372047E-2</c:v>
                </c:pt>
                <c:pt idx="64">
                  <c:v>4.9679915096342127E-2</c:v>
                </c:pt>
                <c:pt idx="65">
                  <c:v>4.9679915096353708E-2</c:v>
                </c:pt>
                <c:pt idx="66">
                  <c:v>4.9679915096353708E-2</c:v>
                </c:pt>
                <c:pt idx="67">
                  <c:v>4.9679915096353708E-2</c:v>
                </c:pt>
                <c:pt idx="68">
                  <c:v>4.9679915096353708E-2</c:v>
                </c:pt>
                <c:pt idx="69">
                  <c:v>4.9679915096342127E-2</c:v>
                </c:pt>
                <c:pt idx="70">
                  <c:v>4.9679915096353708E-2</c:v>
                </c:pt>
                <c:pt idx="71">
                  <c:v>4.9679915096353708E-2</c:v>
                </c:pt>
                <c:pt idx="72">
                  <c:v>4.9679915096353708E-2</c:v>
                </c:pt>
                <c:pt idx="73">
                  <c:v>4.9679915096353708E-2</c:v>
                </c:pt>
                <c:pt idx="74">
                  <c:v>4.9679915096342127E-2</c:v>
                </c:pt>
                <c:pt idx="75">
                  <c:v>4.9679915096353708E-2</c:v>
                </c:pt>
                <c:pt idx="76">
                  <c:v>4.967026851195417E-2</c:v>
                </c:pt>
                <c:pt idx="77">
                  <c:v>4.9663033574829693E-2</c:v>
                </c:pt>
                <c:pt idx="78">
                  <c:v>4.9663033574829693E-2</c:v>
                </c:pt>
                <c:pt idx="79">
                  <c:v>4.9663033574829693E-2</c:v>
                </c:pt>
                <c:pt idx="80">
                  <c:v>4.9663033574818112E-2</c:v>
                </c:pt>
                <c:pt idx="81">
                  <c:v>4.9663033574829693E-2</c:v>
                </c:pt>
                <c:pt idx="82">
                  <c:v>4.9663033574818112E-2</c:v>
                </c:pt>
                <c:pt idx="83">
                  <c:v>4.9663033574818112E-2</c:v>
                </c:pt>
                <c:pt idx="84">
                  <c:v>4.9663033574829693E-2</c:v>
                </c:pt>
                <c:pt idx="85">
                  <c:v>4.9663033574818112E-2</c:v>
                </c:pt>
                <c:pt idx="86">
                  <c:v>4.9663033574829693E-2</c:v>
                </c:pt>
                <c:pt idx="87">
                  <c:v>4.9663033574818112E-2</c:v>
                </c:pt>
                <c:pt idx="88">
                  <c:v>4.9663033574829693E-2</c:v>
                </c:pt>
                <c:pt idx="89">
                  <c:v>4.9651749873307179E-2</c:v>
                </c:pt>
                <c:pt idx="90">
                  <c:v>4.9643287098771749E-2</c:v>
                </c:pt>
                <c:pt idx="91">
                  <c:v>4.9643287098771749E-2</c:v>
                </c:pt>
                <c:pt idx="92">
                  <c:v>4.9643287098771749E-2</c:v>
                </c:pt>
                <c:pt idx="93">
                  <c:v>4.9643287098771749E-2</c:v>
                </c:pt>
                <c:pt idx="94">
                  <c:v>4.9643287098771749E-2</c:v>
                </c:pt>
                <c:pt idx="95">
                  <c:v>4.9643287098771749E-2</c:v>
                </c:pt>
                <c:pt idx="96">
                  <c:v>4.9643287098760168E-2</c:v>
                </c:pt>
                <c:pt idx="97">
                  <c:v>4.9643287098771749E-2</c:v>
                </c:pt>
                <c:pt idx="98">
                  <c:v>4.9643287098760168E-2</c:v>
                </c:pt>
                <c:pt idx="99">
                  <c:v>4.9643287098771749E-2</c:v>
                </c:pt>
                <c:pt idx="100">
                  <c:v>4.9643287098771749E-2</c:v>
                </c:pt>
                <c:pt idx="101">
                  <c:v>4.9643287098771749E-2</c:v>
                </c:pt>
                <c:pt idx="102">
                  <c:v>4.9630419171230136E-2</c:v>
                </c:pt>
                <c:pt idx="103">
                  <c:v>4.9620768227663765E-2</c:v>
                </c:pt>
                <c:pt idx="104">
                  <c:v>4.9620768227663765E-2</c:v>
                </c:pt>
                <c:pt idx="105">
                  <c:v>4.9620768227675346E-2</c:v>
                </c:pt>
                <c:pt idx="106">
                  <c:v>4.9620768227663765E-2</c:v>
                </c:pt>
                <c:pt idx="107">
                  <c:v>4.9620768227675346E-2</c:v>
                </c:pt>
                <c:pt idx="108">
                  <c:v>4.9620768227663765E-2</c:v>
                </c:pt>
                <c:pt idx="109">
                  <c:v>4.9620768227663765E-2</c:v>
                </c:pt>
                <c:pt idx="110">
                  <c:v>4.9620768227663765E-2</c:v>
                </c:pt>
                <c:pt idx="111">
                  <c:v>4.9620768227663765E-2</c:v>
                </c:pt>
                <c:pt idx="112">
                  <c:v>4.9620768227663765E-2</c:v>
                </c:pt>
                <c:pt idx="113">
                  <c:v>4.9620768227675346E-2</c:v>
                </c:pt>
                <c:pt idx="114">
                  <c:v>4.9620768227663765E-2</c:v>
                </c:pt>
                <c:pt idx="115">
                  <c:v>5.0153585913139197E-2</c:v>
                </c:pt>
                <c:pt idx="116">
                  <c:v>5.0553202746827904E-2</c:v>
                </c:pt>
                <c:pt idx="117">
                  <c:v>5.0553202746827904E-2</c:v>
                </c:pt>
                <c:pt idx="118">
                  <c:v>5.0553202746839485E-2</c:v>
                </c:pt>
                <c:pt idx="119">
                  <c:v>5.0553202746827904E-2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C-4D82-B48F-0B558AE9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83744"/>
        <c:axId val="251985280"/>
      </c:areaChart>
      <c:dateAx>
        <c:axId val="2519837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985280"/>
        <c:crossesAt val="0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251985280"/>
        <c:scaling>
          <c:orientation val="minMax"/>
          <c:max val="0.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983744"/>
        <c:crosses val="autoZero"/>
        <c:crossBetween val="midCat"/>
        <c:majorUnit val="2.0000000000000011E-2"/>
        <c:minorUnit val="4.0000000000000044E-3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Spot Rates</a:t>
            </a:r>
          </a:p>
        </c:rich>
      </c:tx>
      <c:layout>
        <c:manualLayout>
          <c:xMode val="edge"/>
          <c:yMode val="edge"/>
          <c:x val="0.47933927680527538"/>
          <c:y val="2.23214285714285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446358114304336E-2"/>
          <c:y val="0.24553571428571427"/>
          <c:w val="0.89462900171604798"/>
          <c:h val="0.53125"/>
        </c:manualLayout>
      </c:layout>
      <c:areaChart>
        <c:grouping val="standard"/>
        <c:varyColors val="0"/>
        <c:ser>
          <c:idx val="0"/>
          <c:order val="0"/>
          <c:tx>
            <c:strRef>
              <c:f>IRBootstrap6m!$X$58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IRBootstrap6m!$U$59:$U$178</c:f>
              <c:numCache>
                <c:formatCode>m/d/yyyy</c:formatCode>
                <c:ptCount val="120"/>
                <c:pt idx="0">
                  <c:v>43647.695798032408</c:v>
                </c:pt>
                <c:pt idx="1">
                  <c:v>43654.695798032408</c:v>
                </c:pt>
                <c:pt idx="2">
                  <c:v>43661.695798032408</c:v>
                </c:pt>
                <c:pt idx="3">
                  <c:v>43668.695798032408</c:v>
                </c:pt>
                <c:pt idx="4">
                  <c:v>43675.695798032408</c:v>
                </c:pt>
                <c:pt idx="5">
                  <c:v>43682.695798032408</c:v>
                </c:pt>
                <c:pt idx="6">
                  <c:v>43689.695798032408</c:v>
                </c:pt>
                <c:pt idx="7">
                  <c:v>43696.695798032408</c:v>
                </c:pt>
                <c:pt idx="8">
                  <c:v>43703.695798032408</c:v>
                </c:pt>
                <c:pt idx="9">
                  <c:v>43710.695798032408</c:v>
                </c:pt>
                <c:pt idx="10">
                  <c:v>43717.695798032408</c:v>
                </c:pt>
                <c:pt idx="11">
                  <c:v>43724.695798032408</c:v>
                </c:pt>
                <c:pt idx="12">
                  <c:v>43731.695798032408</c:v>
                </c:pt>
                <c:pt idx="13">
                  <c:v>43738.695798032408</c:v>
                </c:pt>
                <c:pt idx="14">
                  <c:v>43745.695798032408</c:v>
                </c:pt>
                <c:pt idx="15">
                  <c:v>43752.695798032408</c:v>
                </c:pt>
                <c:pt idx="16">
                  <c:v>43759.695798032408</c:v>
                </c:pt>
                <c:pt idx="17">
                  <c:v>43766.695798032408</c:v>
                </c:pt>
                <c:pt idx="18">
                  <c:v>43773.695798032408</c:v>
                </c:pt>
                <c:pt idx="19">
                  <c:v>43780.695798032408</c:v>
                </c:pt>
                <c:pt idx="20">
                  <c:v>43787.695798032408</c:v>
                </c:pt>
                <c:pt idx="21">
                  <c:v>43794.695798032408</c:v>
                </c:pt>
                <c:pt idx="22">
                  <c:v>43801.695798032408</c:v>
                </c:pt>
                <c:pt idx="23">
                  <c:v>43808.695798032408</c:v>
                </c:pt>
                <c:pt idx="24">
                  <c:v>43815.695798032408</c:v>
                </c:pt>
                <c:pt idx="25">
                  <c:v>43822.695798032408</c:v>
                </c:pt>
                <c:pt idx="26">
                  <c:v>43829.695798032408</c:v>
                </c:pt>
                <c:pt idx="27">
                  <c:v>43836.695798032408</c:v>
                </c:pt>
                <c:pt idx="28">
                  <c:v>43843.695798032408</c:v>
                </c:pt>
                <c:pt idx="29">
                  <c:v>43850.695798032408</c:v>
                </c:pt>
                <c:pt idx="30">
                  <c:v>43857.695798032408</c:v>
                </c:pt>
                <c:pt idx="31">
                  <c:v>43864.695798032408</c:v>
                </c:pt>
                <c:pt idx="32">
                  <c:v>43871.695798032408</c:v>
                </c:pt>
                <c:pt idx="33">
                  <c:v>43878.695798032408</c:v>
                </c:pt>
                <c:pt idx="34">
                  <c:v>43885.695798032408</c:v>
                </c:pt>
                <c:pt idx="35">
                  <c:v>43892.695798032408</c:v>
                </c:pt>
                <c:pt idx="36">
                  <c:v>43899.695798032408</c:v>
                </c:pt>
                <c:pt idx="37">
                  <c:v>43906.695798032408</c:v>
                </c:pt>
                <c:pt idx="38">
                  <c:v>43913.695798032408</c:v>
                </c:pt>
                <c:pt idx="39">
                  <c:v>43920.695798032408</c:v>
                </c:pt>
                <c:pt idx="40">
                  <c:v>43927.695798032408</c:v>
                </c:pt>
                <c:pt idx="41">
                  <c:v>43934.695798032408</c:v>
                </c:pt>
                <c:pt idx="42">
                  <c:v>43941.695798032408</c:v>
                </c:pt>
                <c:pt idx="43">
                  <c:v>43948.695798032408</c:v>
                </c:pt>
                <c:pt idx="44">
                  <c:v>43955.695798032408</c:v>
                </c:pt>
                <c:pt idx="45">
                  <c:v>43962.695798032408</c:v>
                </c:pt>
                <c:pt idx="46">
                  <c:v>43969.695798032408</c:v>
                </c:pt>
                <c:pt idx="47">
                  <c:v>43976.695798032408</c:v>
                </c:pt>
                <c:pt idx="48">
                  <c:v>43983.695798032408</c:v>
                </c:pt>
                <c:pt idx="49">
                  <c:v>43990.695798032408</c:v>
                </c:pt>
                <c:pt idx="50">
                  <c:v>43997.695798032408</c:v>
                </c:pt>
                <c:pt idx="51">
                  <c:v>44004.695798032408</c:v>
                </c:pt>
                <c:pt idx="52">
                  <c:v>44011.695798032408</c:v>
                </c:pt>
                <c:pt idx="53">
                  <c:v>44018.695798032408</c:v>
                </c:pt>
                <c:pt idx="54">
                  <c:v>44025.695798032408</c:v>
                </c:pt>
                <c:pt idx="55">
                  <c:v>44032.695798032408</c:v>
                </c:pt>
                <c:pt idx="56">
                  <c:v>44039.695798032408</c:v>
                </c:pt>
                <c:pt idx="57">
                  <c:v>44046.695798032408</c:v>
                </c:pt>
                <c:pt idx="58">
                  <c:v>44053.695798032408</c:v>
                </c:pt>
                <c:pt idx="59">
                  <c:v>44060.695798032408</c:v>
                </c:pt>
                <c:pt idx="60">
                  <c:v>44067.695798032408</c:v>
                </c:pt>
                <c:pt idx="61">
                  <c:v>44074.695798032408</c:v>
                </c:pt>
                <c:pt idx="62">
                  <c:v>44081.695798032408</c:v>
                </c:pt>
                <c:pt idx="63">
                  <c:v>44088.695798032408</c:v>
                </c:pt>
                <c:pt idx="64">
                  <c:v>44095.695798032408</c:v>
                </c:pt>
                <c:pt idx="65">
                  <c:v>44102.695798032408</c:v>
                </c:pt>
                <c:pt idx="66">
                  <c:v>44109.695798032408</c:v>
                </c:pt>
                <c:pt idx="67">
                  <c:v>44116.695798032408</c:v>
                </c:pt>
                <c:pt idx="68">
                  <c:v>44123.695798032408</c:v>
                </c:pt>
                <c:pt idx="69">
                  <c:v>44130.695798032408</c:v>
                </c:pt>
                <c:pt idx="70">
                  <c:v>44137.695798032408</c:v>
                </c:pt>
                <c:pt idx="71">
                  <c:v>44144.695798032408</c:v>
                </c:pt>
                <c:pt idx="72">
                  <c:v>44151.695798032408</c:v>
                </c:pt>
                <c:pt idx="73">
                  <c:v>44158.695798032408</c:v>
                </c:pt>
                <c:pt idx="74">
                  <c:v>44165.695798032408</c:v>
                </c:pt>
                <c:pt idx="75">
                  <c:v>44172.695798032408</c:v>
                </c:pt>
                <c:pt idx="76">
                  <c:v>44179.695798032408</c:v>
                </c:pt>
                <c:pt idx="77">
                  <c:v>44186.695798032408</c:v>
                </c:pt>
                <c:pt idx="78">
                  <c:v>44193.695798032408</c:v>
                </c:pt>
                <c:pt idx="79">
                  <c:v>44200.695798032408</c:v>
                </c:pt>
                <c:pt idx="80">
                  <c:v>44207.695798032408</c:v>
                </c:pt>
                <c:pt idx="81">
                  <c:v>44214.695798032408</c:v>
                </c:pt>
                <c:pt idx="82">
                  <c:v>44221.695798032408</c:v>
                </c:pt>
                <c:pt idx="83">
                  <c:v>44228.695798032408</c:v>
                </c:pt>
                <c:pt idx="84">
                  <c:v>44235.695798032408</c:v>
                </c:pt>
                <c:pt idx="85">
                  <c:v>44242.695798032408</c:v>
                </c:pt>
                <c:pt idx="86">
                  <c:v>44249.695798032408</c:v>
                </c:pt>
                <c:pt idx="87">
                  <c:v>44256.695798032408</c:v>
                </c:pt>
                <c:pt idx="88">
                  <c:v>44263.695798032408</c:v>
                </c:pt>
                <c:pt idx="89">
                  <c:v>44270.695798032408</c:v>
                </c:pt>
                <c:pt idx="90">
                  <c:v>44277.695798032408</c:v>
                </c:pt>
                <c:pt idx="91">
                  <c:v>44284.695798032408</c:v>
                </c:pt>
                <c:pt idx="92">
                  <c:v>44291.695798032408</c:v>
                </c:pt>
                <c:pt idx="93">
                  <c:v>44298.695798032408</c:v>
                </c:pt>
                <c:pt idx="94">
                  <c:v>44305.695798032408</c:v>
                </c:pt>
                <c:pt idx="95">
                  <c:v>44312.695798032408</c:v>
                </c:pt>
                <c:pt idx="96">
                  <c:v>44319.695798032408</c:v>
                </c:pt>
                <c:pt idx="97">
                  <c:v>44326.695798032408</c:v>
                </c:pt>
                <c:pt idx="98">
                  <c:v>44333.695798032408</c:v>
                </c:pt>
                <c:pt idx="99">
                  <c:v>44340.695798032408</c:v>
                </c:pt>
                <c:pt idx="100">
                  <c:v>44347.695798032408</c:v>
                </c:pt>
                <c:pt idx="101">
                  <c:v>44354.695798032408</c:v>
                </c:pt>
                <c:pt idx="102">
                  <c:v>44361.695798032408</c:v>
                </c:pt>
                <c:pt idx="103">
                  <c:v>44368.695798032408</c:v>
                </c:pt>
                <c:pt idx="104">
                  <c:v>44375.695798032408</c:v>
                </c:pt>
                <c:pt idx="105">
                  <c:v>44382.695798032408</c:v>
                </c:pt>
                <c:pt idx="106">
                  <c:v>44389.695798032408</c:v>
                </c:pt>
                <c:pt idx="107">
                  <c:v>44396.695798032408</c:v>
                </c:pt>
                <c:pt idx="108">
                  <c:v>44403.695798032408</c:v>
                </c:pt>
                <c:pt idx="109">
                  <c:v>44410.695798032408</c:v>
                </c:pt>
                <c:pt idx="110">
                  <c:v>44417.695798032408</c:v>
                </c:pt>
                <c:pt idx="111">
                  <c:v>44424.695798032408</c:v>
                </c:pt>
                <c:pt idx="112">
                  <c:v>44431.695798032408</c:v>
                </c:pt>
                <c:pt idx="113">
                  <c:v>44438.695798032408</c:v>
                </c:pt>
                <c:pt idx="114">
                  <c:v>44445.695798032408</c:v>
                </c:pt>
                <c:pt idx="115">
                  <c:v>44452.695798032408</c:v>
                </c:pt>
                <c:pt idx="116">
                  <c:v>44459.695798032408</c:v>
                </c:pt>
                <c:pt idx="117">
                  <c:v>44466.695798032408</c:v>
                </c:pt>
                <c:pt idx="118">
                  <c:v>44473.695798032408</c:v>
                </c:pt>
                <c:pt idx="119">
                  <c:v>44480.695798032408</c:v>
                </c:pt>
              </c:numCache>
            </c:numRef>
          </c:cat>
          <c:val>
            <c:numRef>
              <c:f>IRBootstrap6m!$X$59:$X$178</c:f>
              <c:numCache>
                <c:formatCode>0.00%</c:formatCode>
                <c:ptCount val="120"/>
                <c:pt idx="0">
                  <c:v>4.9942953655858317E-2</c:v>
                </c:pt>
                <c:pt idx="1">
                  <c:v>4.9942953655858317E-2</c:v>
                </c:pt>
                <c:pt idx="2">
                  <c:v>4.9935631470101043E-2</c:v>
                </c:pt>
                <c:pt idx="3">
                  <c:v>4.9933190741514671E-2</c:v>
                </c:pt>
                <c:pt idx="4">
                  <c:v>4.9931970377221267E-2</c:v>
                </c:pt>
                <c:pt idx="5">
                  <c:v>4.9913179621257395E-2</c:v>
                </c:pt>
                <c:pt idx="6">
                  <c:v>4.9880587409071989E-2</c:v>
                </c:pt>
                <c:pt idx="7">
                  <c:v>4.9857307257511453E-2</c:v>
                </c:pt>
                <c:pt idx="8">
                  <c:v>4.9839847143841313E-2</c:v>
                </c:pt>
                <c:pt idx="9">
                  <c:v>4.9826267055430626E-2</c:v>
                </c:pt>
                <c:pt idx="10">
                  <c:v>4.9794846848146661E-2</c:v>
                </c:pt>
                <c:pt idx="11">
                  <c:v>4.9769139405823462E-2</c:v>
                </c:pt>
                <c:pt idx="12">
                  <c:v>4.9747716537220973E-2</c:v>
                </c:pt>
                <c:pt idx="13">
                  <c:v>4.9729589494557233E-2</c:v>
                </c:pt>
                <c:pt idx="14">
                  <c:v>4.9727965307543635E-2</c:v>
                </c:pt>
                <c:pt idx="15">
                  <c:v>4.9731751969299083E-2</c:v>
                </c:pt>
                <c:pt idx="16">
                  <c:v>4.973506529833531E-2</c:v>
                </c:pt>
                <c:pt idx="17">
                  <c:v>4.9737988823955449E-2</c:v>
                </c:pt>
                <c:pt idx="18">
                  <c:v>4.9740587513395502E-2</c:v>
                </c:pt>
                <c:pt idx="19">
                  <c:v>4.9742912656578514E-2</c:v>
                </c:pt>
                <c:pt idx="20">
                  <c:v>4.9745005285443358E-2</c:v>
                </c:pt>
                <c:pt idx="21">
                  <c:v>4.9746898616321165E-2</c:v>
                </c:pt>
                <c:pt idx="22">
                  <c:v>4.9748619826210004E-2</c:v>
                </c:pt>
                <c:pt idx="23">
                  <c:v>4.9750191365673664E-2</c:v>
                </c:pt>
                <c:pt idx="24">
                  <c:v>4.9750155502581342E-2</c:v>
                </c:pt>
                <c:pt idx="25">
                  <c:v>4.9749059471063922E-2</c:v>
                </c:pt>
                <c:pt idx="26">
                  <c:v>4.9748047749662905E-2</c:v>
                </c:pt>
                <c:pt idx="27">
                  <c:v>4.9747110970588169E-2</c:v>
                </c:pt>
                <c:pt idx="28">
                  <c:v>4.9746241104304409E-2</c:v>
                </c:pt>
                <c:pt idx="29">
                  <c:v>4.9745431228798778E-2</c:v>
                </c:pt>
                <c:pt idx="30">
                  <c:v>4.9744675344993654E-2</c:v>
                </c:pt>
                <c:pt idx="31">
                  <c:v>4.9743968227885529E-2</c:v>
                </c:pt>
                <c:pt idx="32">
                  <c:v>4.974330530559655E-2</c:v>
                </c:pt>
                <c:pt idx="33">
                  <c:v>4.9742682560416258E-2</c:v>
                </c:pt>
                <c:pt idx="34">
                  <c:v>4.9742096447305213E-2</c:v>
                </c:pt>
                <c:pt idx="35">
                  <c:v>4.9741543826371908E-2</c:v>
                </c:pt>
                <c:pt idx="36">
                  <c:v>4.9741021906601769E-2</c:v>
                </c:pt>
                <c:pt idx="37">
                  <c:v>4.9740409246785244E-2</c:v>
                </c:pt>
                <c:pt idx="38">
                  <c:v>4.9739741966013301E-2</c:v>
                </c:pt>
                <c:pt idx="39">
                  <c:v>4.9739108904768153E-2</c:v>
                </c:pt>
                <c:pt idx="40">
                  <c:v>4.9738507496585316E-2</c:v>
                </c:pt>
                <c:pt idx="41">
                  <c:v>4.9737935425386952E-2</c:v>
                </c:pt>
                <c:pt idx="42">
                  <c:v>4.9737390595674336E-2</c:v>
                </c:pt>
                <c:pt idx="43">
                  <c:v>4.973687110687855E-2</c:v>
                </c:pt>
                <c:pt idx="44">
                  <c:v>4.9736375231209683E-2</c:v>
                </c:pt>
                <c:pt idx="45">
                  <c:v>4.9735901394459568E-2</c:v>
                </c:pt>
                <c:pt idx="46">
                  <c:v>4.9735448159307305E-2</c:v>
                </c:pt>
                <c:pt idx="47">
                  <c:v>4.9735014210757204E-2</c:v>
                </c:pt>
                <c:pt idx="48">
                  <c:v>4.9734598343396719E-2</c:v>
                </c:pt>
                <c:pt idx="49">
                  <c:v>4.9734199450214171E-2</c:v>
                </c:pt>
                <c:pt idx="50">
                  <c:v>4.9733692395247477E-2</c:v>
                </c:pt>
                <c:pt idx="51">
                  <c:v>4.9733113961913288E-2</c:v>
                </c:pt>
                <c:pt idx="52">
                  <c:v>4.9732557776015013E-2</c:v>
                </c:pt>
                <c:pt idx="53">
                  <c:v>4.9732022578263757E-2</c:v>
                </c:pt>
                <c:pt idx="54">
                  <c:v>4.9731507202651404E-2</c:v>
                </c:pt>
                <c:pt idx="55">
                  <c:v>4.9731010567970531E-2</c:v>
                </c:pt>
                <c:pt idx="56">
                  <c:v>4.9730531670242412E-2</c:v>
                </c:pt>
                <c:pt idx="57">
                  <c:v>4.9730069575943468E-2</c:v>
                </c:pt>
                <c:pt idx="58">
                  <c:v>4.9729623415930638E-2</c:v>
                </c:pt>
                <c:pt idx="59">
                  <c:v>4.9729192379986124E-2</c:v>
                </c:pt>
                <c:pt idx="60">
                  <c:v>4.9728775711906349E-2</c:v>
                </c:pt>
                <c:pt idx="61">
                  <c:v>4.9728372705075088E-2</c:v>
                </c:pt>
                <c:pt idx="62">
                  <c:v>4.9727982698464138E-2</c:v>
                </c:pt>
                <c:pt idx="63">
                  <c:v>4.9727478835444934E-2</c:v>
                </c:pt>
                <c:pt idx="64">
                  <c:v>4.9726897519313563E-2</c:v>
                </c:pt>
                <c:pt idx="65">
                  <c:v>4.9726334089832416E-2</c:v>
                </c:pt>
                <c:pt idx="66">
                  <c:v>4.9725787733971905E-2</c:v>
                </c:pt>
                <c:pt idx="67">
                  <c:v>4.9725257687241571E-2</c:v>
                </c:pt>
                <c:pt idx="68">
                  <c:v>4.9724743230120994E-2</c:v>
                </c:pt>
                <c:pt idx="69">
                  <c:v>4.9724243684800919E-2</c:v>
                </c:pt>
                <c:pt idx="70">
                  <c:v>4.9723758412204326E-2</c:v>
                </c:pt>
                <c:pt idx="71">
                  <c:v>4.9723286809258332E-2</c:v>
                </c:pt>
                <c:pt idx="72">
                  <c:v>4.9722828306394191E-2</c:v>
                </c:pt>
                <c:pt idx="73">
                  <c:v>4.9722382365252345E-2</c:v>
                </c:pt>
                <c:pt idx="74">
                  <c:v>4.9721948476573762E-2</c:v>
                </c:pt>
                <c:pt idx="75">
                  <c:v>4.972152615825999E-2</c:v>
                </c:pt>
                <c:pt idx="76">
                  <c:v>4.9720988058795754E-2</c:v>
                </c:pt>
                <c:pt idx="77">
                  <c:v>4.97203700008364E-2</c:v>
                </c:pt>
                <c:pt idx="78">
                  <c:v>4.9719767790517101E-2</c:v>
                </c:pt>
                <c:pt idx="79">
                  <c:v>4.9719180826028615E-2</c:v>
                </c:pt>
                <c:pt idx="80">
                  <c:v>4.9718608535652332E-2</c:v>
                </c:pt>
                <c:pt idx="81">
                  <c:v>4.971805037590267E-2</c:v>
                </c:pt>
                <c:pt idx="82">
                  <c:v>4.9717505829805393E-2</c:v>
                </c:pt>
                <c:pt idx="83">
                  <c:v>4.9716974405300797E-2</c:v>
                </c:pt>
                <c:pt idx="84">
                  <c:v>4.9716455633760682E-2</c:v>
                </c:pt>
                <c:pt idx="85">
                  <c:v>4.9715949068609697E-2</c:v>
                </c:pt>
                <c:pt idx="86">
                  <c:v>4.971545428404367E-2</c:v>
                </c:pt>
                <c:pt idx="87">
                  <c:v>4.9714970873835369E-2</c:v>
                </c:pt>
                <c:pt idx="88">
                  <c:v>4.9714498450222834E-2</c:v>
                </c:pt>
                <c:pt idx="89">
                  <c:v>4.9713909893577907E-2</c:v>
                </c:pt>
                <c:pt idx="90">
                  <c:v>4.9713240410243671E-2</c:v>
                </c:pt>
                <c:pt idx="91">
                  <c:v>4.9712585640828894E-2</c:v>
                </c:pt>
                <c:pt idx="92">
                  <c:v>4.971194510553175E-2</c:v>
                </c:pt>
                <c:pt idx="93">
                  <c:v>4.9711318345187341E-2</c:v>
                </c:pt>
                <c:pt idx="94">
                  <c:v>4.9710704920169338E-2</c:v>
                </c:pt>
                <c:pt idx="95">
                  <c:v>4.9710104409362313E-2</c:v>
                </c:pt>
                <c:pt idx="96">
                  <c:v>4.9709516409196991E-2</c:v>
                </c:pt>
                <c:pt idx="97">
                  <c:v>4.9708940532746541E-2</c:v>
                </c:pt>
                <c:pt idx="98">
                  <c:v>4.9708376408876584E-2</c:v>
                </c:pt>
                <c:pt idx="99">
                  <c:v>4.9707823681448562E-2</c:v>
                </c:pt>
                <c:pt idx="100">
                  <c:v>4.9707282008569047E-2</c:v>
                </c:pt>
                <c:pt idx="101">
                  <c:v>4.9706751061885178E-2</c:v>
                </c:pt>
                <c:pt idx="102">
                  <c:v>4.9706104403420971E-2</c:v>
                </c:pt>
                <c:pt idx="103">
                  <c:v>4.9705376627924777E-2</c:v>
                </c:pt>
                <c:pt idx="104">
                  <c:v>4.9704662848111182E-2</c:v>
                </c:pt>
                <c:pt idx="105">
                  <c:v>4.9703962664103624E-2</c:v>
                </c:pt>
                <c:pt idx="106">
                  <c:v>4.9703275691115004E-2</c:v>
                </c:pt>
                <c:pt idx="107">
                  <c:v>4.9702601558743079E-2</c:v>
                </c:pt>
                <c:pt idx="108">
                  <c:v>4.9701939910303944E-2</c:v>
                </c:pt>
                <c:pt idx="109">
                  <c:v>4.9701290402203106E-2</c:v>
                </c:pt>
                <c:pt idx="110">
                  <c:v>4.9700652703340488E-2</c:v>
                </c:pt>
                <c:pt idx="111">
                  <c:v>4.9700026494547432E-2</c:v>
                </c:pt>
                <c:pt idx="112">
                  <c:v>4.9699411468054275E-2</c:v>
                </c:pt>
                <c:pt idx="113">
                  <c:v>4.9698807326985818E-2</c:v>
                </c:pt>
                <c:pt idx="114">
                  <c:v>4.969821378488342E-2</c:v>
                </c:pt>
                <c:pt idx="115">
                  <c:v>4.9702262504376996E-2</c:v>
                </c:pt>
                <c:pt idx="116">
                  <c:v>4.9709685424823215E-2</c:v>
                </c:pt>
                <c:pt idx="117">
                  <c:v>4.971698145774045E-2</c:v>
                </c:pt>
                <c:pt idx="118">
                  <c:v>4.9724153829082823E-2</c:v>
                </c:pt>
                <c:pt idx="119">
                  <c:v>4.9731205656369008E-2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8-474A-B5BB-90DB8A345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75328"/>
        <c:axId val="252277120"/>
      </c:areaChart>
      <c:dateAx>
        <c:axId val="25227532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277120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252277120"/>
        <c:scaling>
          <c:orientation val="minMax"/>
          <c:max val="0.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275328"/>
        <c:crosses val="autoZero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Discount Factors</a:t>
            </a:r>
          </a:p>
        </c:rich>
      </c:tx>
      <c:layout>
        <c:manualLayout>
          <c:xMode val="edge"/>
          <c:yMode val="edge"/>
          <c:x val="0.40416760404949387"/>
          <c:y val="2.7472527472527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00127156834312E-2"/>
          <c:y val="0.29120879120879156"/>
          <c:w val="0.90833518134599056"/>
          <c:h val="0.43406593406593408"/>
        </c:manualLayout>
      </c:layout>
      <c:areaChart>
        <c:grouping val="standard"/>
        <c:varyColors val="0"/>
        <c:ser>
          <c:idx val="0"/>
          <c:order val="0"/>
          <c:tx>
            <c:strRef>
              <c:f>IRBootstrap6m!$V$58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IRBootstrap6m!$U$59:$U$179</c:f>
              <c:numCache>
                <c:formatCode>m/d/yyyy</c:formatCode>
                <c:ptCount val="121"/>
                <c:pt idx="0">
                  <c:v>43647.695798032408</c:v>
                </c:pt>
                <c:pt idx="1">
                  <c:v>43654.695798032408</c:v>
                </c:pt>
                <c:pt idx="2">
                  <c:v>43661.695798032408</c:v>
                </c:pt>
                <c:pt idx="3">
                  <c:v>43668.695798032408</c:v>
                </c:pt>
                <c:pt idx="4">
                  <c:v>43675.695798032408</c:v>
                </c:pt>
                <c:pt idx="5">
                  <c:v>43682.695798032408</c:v>
                </c:pt>
                <c:pt idx="6">
                  <c:v>43689.695798032408</c:v>
                </c:pt>
                <c:pt idx="7">
                  <c:v>43696.695798032408</c:v>
                </c:pt>
                <c:pt idx="8">
                  <c:v>43703.695798032408</c:v>
                </c:pt>
                <c:pt idx="9">
                  <c:v>43710.695798032408</c:v>
                </c:pt>
                <c:pt idx="10">
                  <c:v>43717.695798032408</c:v>
                </c:pt>
                <c:pt idx="11">
                  <c:v>43724.695798032408</c:v>
                </c:pt>
                <c:pt idx="12">
                  <c:v>43731.695798032408</c:v>
                </c:pt>
                <c:pt idx="13">
                  <c:v>43738.695798032408</c:v>
                </c:pt>
                <c:pt idx="14">
                  <c:v>43745.695798032408</c:v>
                </c:pt>
                <c:pt idx="15">
                  <c:v>43752.695798032408</c:v>
                </c:pt>
                <c:pt idx="16">
                  <c:v>43759.695798032408</c:v>
                </c:pt>
                <c:pt idx="17">
                  <c:v>43766.695798032408</c:v>
                </c:pt>
                <c:pt idx="18">
                  <c:v>43773.695798032408</c:v>
                </c:pt>
                <c:pt idx="19">
                  <c:v>43780.695798032408</c:v>
                </c:pt>
                <c:pt idx="20">
                  <c:v>43787.695798032408</c:v>
                </c:pt>
                <c:pt idx="21">
                  <c:v>43794.695798032408</c:v>
                </c:pt>
                <c:pt idx="22">
                  <c:v>43801.695798032408</c:v>
                </c:pt>
                <c:pt idx="23">
                  <c:v>43808.695798032408</c:v>
                </c:pt>
                <c:pt idx="24">
                  <c:v>43815.695798032408</c:v>
                </c:pt>
                <c:pt idx="25">
                  <c:v>43822.695798032408</c:v>
                </c:pt>
                <c:pt idx="26">
                  <c:v>43829.695798032408</c:v>
                </c:pt>
                <c:pt idx="27">
                  <c:v>43836.695798032408</c:v>
                </c:pt>
                <c:pt idx="28">
                  <c:v>43843.695798032408</c:v>
                </c:pt>
                <c:pt idx="29">
                  <c:v>43850.695798032408</c:v>
                </c:pt>
                <c:pt idx="30">
                  <c:v>43857.695798032408</c:v>
                </c:pt>
                <c:pt idx="31">
                  <c:v>43864.695798032408</c:v>
                </c:pt>
                <c:pt idx="32">
                  <c:v>43871.695798032408</c:v>
                </c:pt>
                <c:pt idx="33">
                  <c:v>43878.695798032408</c:v>
                </c:pt>
                <c:pt idx="34">
                  <c:v>43885.695798032408</c:v>
                </c:pt>
                <c:pt idx="35">
                  <c:v>43892.695798032408</c:v>
                </c:pt>
                <c:pt idx="36">
                  <c:v>43899.695798032408</c:v>
                </c:pt>
                <c:pt idx="37">
                  <c:v>43906.695798032408</c:v>
                </c:pt>
                <c:pt idx="38">
                  <c:v>43913.695798032408</c:v>
                </c:pt>
                <c:pt idx="39">
                  <c:v>43920.695798032408</c:v>
                </c:pt>
                <c:pt idx="40">
                  <c:v>43927.695798032408</c:v>
                </c:pt>
                <c:pt idx="41">
                  <c:v>43934.695798032408</c:v>
                </c:pt>
                <c:pt idx="42">
                  <c:v>43941.695798032408</c:v>
                </c:pt>
                <c:pt idx="43">
                  <c:v>43948.695798032408</c:v>
                </c:pt>
                <c:pt idx="44">
                  <c:v>43955.695798032408</c:v>
                </c:pt>
                <c:pt idx="45">
                  <c:v>43962.695798032408</c:v>
                </c:pt>
                <c:pt idx="46">
                  <c:v>43969.695798032408</c:v>
                </c:pt>
                <c:pt idx="47">
                  <c:v>43976.695798032408</c:v>
                </c:pt>
                <c:pt idx="48">
                  <c:v>43983.695798032408</c:v>
                </c:pt>
                <c:pt idx="49">
                  <c:v>43990.695798032408</c:v>
                </c:pt>
                <c:pt idx="50">
                  <c:v>43997.695798032408</c:v>
                </c:pt>
                <c:pt idx="51">
                  <c:v>44004.695798032408</c:v>
                </c:pt>
                <c:pt idx="52">
                  <c:v>44011.695798032408</c:v>
                </c:pt>
                <c:pt idx="53">
                  <c:v>44018.695798032408</c:v>
                </c:pt>
                <c:pt idx="54">
                  <c:v>44025.695798032408</c:v>
                </c:pt>
                <c:pt idx="55">
                  <c:v>44032.695798032408</c:v>
                </c:pt>
                <c:pt idx="56">
                  <c:v>44039.695798032408</c:v>
                </c:pt>
                <c:pt idx="57">
                  <c:v>44046.695798032408</c:v>
                </c:pt>
                <c:pt idx="58">
                  <c:v>44053.695798032408</c:v>
                </c:pt>
                <c:pt idx="59">
                  <c:v>44060.695798032408</c:v>
                </c:pt>
                <c:pt idx="60">
                  <c:v>44067.695798032408</c:v>
                </c:pt>
                <c:pt idx="61">
                  <c:v>44074.695798032408</c:v>
                </c:pt>
                <c:pt idx="62">
                  <c:v>44081.695798032408</c:v>
                </c:pt>
                <c:pt idx="63">
                  <c:v>44088.695798032408</c:v>
                </c:pt>
                <c:pt idx="64">
                  <c:v>44095.695798032408</c:v>
                </c:pt>
                <c:pt idx="65">
                  <c:v>44102.695798032408</c:v>
                </c:pt>
                <c:pt idx="66">
                  <c:v>44109.695798032408</c:v>
                </c:pt>
                <c:pt idx="67">
                  <c:v>44116.695798032408</c:v>
                </c:pt>
                <c:pt idx="68">
                  <c:v>44123.695798032408</c:v>
                </c:pt>
                <c:pt idx="69">
                  <c:v>44130.695798032408</c:v>
                </c:pt>
                <c:pt idx="70">
                  <c:v>44137.695798032408</c:v>
                </c:pt>
                <c:pt idx="71">
                  <c:v>44144.695798032408</c:v>
                </c:pt>
                <c:pt idx="72">
                  <c:v>44151.695798032408</c:v>
                </c:pt>
                <c:pt idx="73">
                  <c:v>44158.695798032408</c:v>
                </c:pt>
                <c:pt idx="74">
                  <c:v>44165.695798032408</c:v>
                </c:pt>
                <c:pt idx="75">
                  <c:v>44172.695798032408</c:v>
                </c:pt>
                <c:pt idx="76">
                  <c:v>44179.695798032408</c:v>
                </c:pt>
                <c:pt idx="77">
                  <c:v>44186.695798032408</c:v>
                </c:pt>
                <c:pt idx="78">
                  <c:v>44193.695798032408</c:v>
                </c:pt>
                <c:pt idx="79">
                  <c:v>44200.695798032408</c:v>
                </c:pt>
                <c:pt idx="80">
                  <c:v>44207.695798032408</c:v>
                </c:pt>
                <c:pt idx="81">
                  <c:v>44214.695798032408</c:v>
                </c:pt>
                <c:pt idx="82">
                  <c:v>44221.695798032408</c:v>
                </c:pt>
                <c:pt idx="83">
                  <c:v>44228.695798032408</c:v>
                </c:pt>
                <c:pt idx="84">
                  <c:v>44235.695798032408</c:v>
                </c:pt>
                <c:pt idx="85">
                  <c:v>44242.695798032408</c:v>
                </c:pt>
                <c:pt idx="86">
                  <c:v>44249.695798032408</c:v>
                </c:pt>
                <c:pt idx="87">
                  <c:v>44256.695798032408</c:v>
                </c:pt>
                <c:pt idx="88">
                  <c:v>44263.695798032408</c:v>
                </c:pt>
                <c:pt idx="89">
                  <c:v>44270.695798032408</c:v>
                </c:pt>
                <c:pt idx="90">
                  <c:v>44277.695798032408</c:v>
                </c:pt>
                <c:pt idx="91">
                  <c:v>44284.695798032408</c:v>
                </c:pt>
                <c:pt idx="92">
                  <c:v>44291.695798032408</c:v>
                </c:pt>
                <c:pt idx="93">
                  <c:v>44298.695798032408</c:v>
                </c:pt>
                <c:pt idx="94">
                  <c:v>44305.695798032408</c:v>
                </c:pt>
                <c:pt idx="95">
                  <c:v>44312.695798032408</c:v>
                </c:pt>
                <c:pt idx="96">
                  <c:v>44319.695798032408</c:v>
                </c:pt>
                <c:pt idx="97">
                  <c:v>44326.695798032408</c:v>
                </c:pt>
                <c:pt idx="98">
                  <c:v>44333.695798032408</c:v>
                </c:pt>
                <c:pt idx="99">
                  <c:v>44340.695798032408</c:v>
                </c:pt>
                <c:pt idx="100">
                  <c:v>44347.695798032408</c:v>
                </c:pt>
                <c:pt idx="101">
                  <c:v>44354.695798032408</c:v>
                </c:pt>
                <c:pt idx="102">
                  <c:v>44361.695798032408</c:v>
                </c:pt>
                <c:pt idx="103">
                  <c:v>44368.695798032408</c:v>
                </c:pt>
                <c:pt idx="104">
                  <c:v>44375.695798032408</c:v>
                </c:pt>
                <c:pt idx="105">
                  <c:v>44382.695798032408</c:v>
                </c:pt>
                <c:pt idx="106">
                  <c:v>44389.695798032408</c:v>
                </c:pt>
                <c:pt idx="107">
                  <c:v>44396.695798032408</c:v>
                </c:pt>
                <c:pt idx="108">
                  <c:v>44403.695798032408</c:v>
                </c:pt>
                <c:pt idx="109">
                  <c:v>44410.695798032408</c:v>
                </c:pt>
                <c:pt idx="110">
                  <c:v>44417.695798032408</c:v>
                </c:pt>
                <c:pt idx="111">
                  <c:v>44424.695798032408</c:v>
                </c:pt>
                <c:pt idx="112">
                  <c:v>44431.695798032408</c:v>
                </c:pt>
                <c:pt idx="113">
                  <c:v>44438.695798032408</c:v>
                </c:pt>
                <c:pt idx="114">
                  <c:v>44445.695798032408</c:v>
                </c:pt>
                <c:pt idx="115">
                  <c:v>44452.695798032408</c:v>
                </c:pt>
                <c:pt idx="116">
                  <c:v>44459.695798032408</c:v>
                </c:pt>
                <c:pt idx="117">
                  <c:v>44466.695798032408</c:v>
                </c:pt>
                <c:pt idx="118">
                  <c:v>44473.695798032408</c:v>
                </c:pt>
                <c:pt idx="119">
                  <c:v>44480.695798032408</c:v>
                </c:pt>
                <c:pt idx="120">
                  <c:v>44487.695798032408</c:v>
                </c:pt>
              </c:numCache>
            </c:numRef>
          </c:cat>
          <c:val>
            <c:numRef>
              <c:f>IRBootstrap6m!$V$59:$V$179</c:f>
              <c:numCache>
                <c:formatCode>0.00000</c:formatCode>
                <c:ptCount val="121"/>
                <c:pt idx="0">
                  <c:v>1</c:v>
                </c:pt>
                <c:pt idx="1">
                  <c:v>0.99904330344139147</c:v>
                </c:pt>
                <c:pt idx="2">
                  <c:v>0.99808780227310245</c:v>
                </c:pt>
                <c:pt idx="3">
                  <c:v>0.99713321496157969</c:v>
                </c:pt>
                <c:pt idx="4">
                  <c:v>0.99617954063279579</c:v>
                </c:pt>
                <c:pt idx="5">
                  <c:v>0.9952285006105307</c:v>
                </c:pt>
                <c:pt idx="6">
                  <c:v>0.99428066260920711</c:v>
                </c:pt>
                <c:pt idx="7">
                  <c:v>0.99333372731201242</c:v>
                </c:pt>
                <c:pt idx="8">
                  <c:v>0.9923876938592272</c:v>
                </c:pt>
                <c:pt idx="9">
                  <c:v>0.99144256139195097</c:v>
                </c:pt>
                <c:pt idx="10">
                  <c:v>0.99050223120167291</c:v>
                </c:pt>
                <c:pt idx="11">
                  <c:v>0.98956279286423754</c:v>
                </c:pt>
                <c:pt idx="12">
                  <c:v>0.98862424553377015</c:v>
                </c:pt>
                <c:pt idx="13">
                  <c:v>0.9876865883651984</c:v>
                </c:pt>
                <c:pt idx="14">
                  <c:v>0.98674613692189339</c:v>
                </c:pt>
                <c:pt idx="15">
                  <c:v>0.98580510892373596</c:v>
                </c:pt>
                <c:pt idx="16">
                  <c:v>0.98486497835366071</c:v>
                </c:pt>
                <c:pt idx="17">
                  <c:v>0.98392574435581948</c:v>
                </c:pt>
                <c:pt idx="18">
                  <c:v>0.9829874060751802</c:v>
                </c:pt>
                <c:pt idx="19">
                  <c:v>0.98204996265752631</c:v>
                </c:pt>
                <c:pt idx="20">
                  <c:v>0.98111341324945567</c:v>
                </c:pt>
                <c:pt idx="21">
                  <c:v>0.98017775699838017</c:v>
                </c:pt>
                <c:pt idx="22">
                  <c:v>0.97924299305252482</c:v>
                </c:pt>
                <c:pt idx="23">
                  <c:v>0.97830912056092689</c:v>
                </c:pt>
                <c:pt idx="24">
                  <c:v>0.97737680241194214</c:v>
                </c:pt>
                <c:pt idx="25">
                  <c:v>0.97644587008197536</c:v>
                </c:pt>
                <c:pt idx="26">
                  <c:v>0.97551582444688512</c:v>
                </c:pt>
                <c:pt idx="27">
                  <c:v>0.97458666466211152</c:v>
                </c:pt>
                <c:pt idx="28">
                  <c:v>0.97365838988389963</c:v>
                </c:pt>
                <c:pt idx="29">
                  <c:v>0.97273099926929796</c:v>
                </c:pt>
                <c:pt idx="30">
                  <c:v>0.97180449197615781</c:v>
                </c:pt>
                <c:pt idx="31">
                  <c:v>0.97087886716313287</c:v>
                </c:pt>
                <c:pt idx="32">
                  <c:v>0.96995412398967806</c:v>
                </c:pt>
                <c:pt idx="33">
                  <c:v>0.96903026161604866</c:v>
                </c:pt>
                <c:pt idx="34">
                  <c:v>0.96810727920330031</c:v>
                </c:pt>
                <c:pt idx="35">
                  <c:v>0.96718517591328734</c:v>
                </c:pt>
                <c:pt idx="36">
                  <c:v>0.96626395090866235</c:v>
                </c:pt>
                <c:pt idx="37">
                  <c:v>0.96534368477884913</c:v>
                </c:pt>
                <c:pt idx="38">
                  <c:v>0.9644243561183371</c:v>
                </c:pt>
                <c:pt idx="39">
                  <c:v>0.96350590296485883</c:v>
                </c:pt>
                <c:pt idx="40">
                  <c:v>0.96258832448464005</c:v>
                </c:pt>
                <c:pt idx="41">
                  <c:v>0.96167161984470062</c:v>
                </c:pt>
                <c:pt idx="42">
                  <c:v>0.96075578821285346</c:v>
                </c:pt>
                <c:pt idx="43">
                  <c:v>0.95984082875770427</c:v>
                </c:pt>
                <c:pt idx="44">
                  <c:v>0.95892674064865047</c:v>
                </c:pt>
                <c:pt idx="45">
                  <c:v>0.95801352305588017</c:v>
                </c:pt>
                <c:pt idx="46">
                  <c:v>0.95710117515037207</c:v>
                </c:pt>
                <c:pt idx="47">
                  <c:v>0.95618969610389437</c:v>
                </c:pt>
                <c:pt idx="48">
                  <c:v>0.95527908508900383</c:v>
                </c:pt>
                <c:pt idx="49">
                  <c:v>0.95436934127904538</c:v>
                </c:pt>
                <c:pt idx="50">
                  <c:v>0.95346057724829203</c:v>
                </c:pt>
                <c:pt idx="51">
                  <c:v>0.95255276352467411</c:v>
                </c:pt>
                <c:pt idx="52">
                  <c:v>0.95164581415326588</c:v>
                </c:pt>
                <c:pt idx="53">
                  <c:v>0.95073972831109599</c:v>
                </c:pt>
                <c:pt idx="54">
                  <c:v>0.94983450517597656</c:v>
                </c:pt>
                <c:pt idx="55">
                  <c:v>0.94893014392650243</c:v>
                </c:pt>
                <c:pt idx="56">
                  <c:v>0.94802664374205092</c:v>
                </c:pt>
                <c:pt idx="57">
                  <c:v>0.94712400380278017</c:v>
                </c:pt>
                <c:pt idx="58">
                  <c:v>0.94622222328962935</c:v>
                </c:pt>
                <c:pt idx="59">
                  <c:v>0.94532130138431714</c:v>
                </c:pt>
                <c:pt idx="60">
                  <c:v>0.94442123726934168</c:v>
                </c:pt>
                <c:pt idx="61">
                  <c:v>0.94352203012797919</c:v>
                </c:pt>
                <c:pt idx="62">
                  <c:v>0.94262367914428369</c:v>
                </c:pt>
                <c:pt idx="63">
                  <c:v>0.94172632703936088</c:v>
                </c:pt>
                <c:pt idx="64">
                  <c:v>0.94082993673897442</c:v>
                </c:pt>
                <c:pt idx="65">
                  <c:v>0.9399343996754016</c:v>
                </c:pt>
                <c:pt idx="66">
                  <c:v>0.93903971503648165</c:v>
                </c:pt>
                <c:pt idx="67">
                  <c:v>0.93814588201082683</c:v>
                </c:pt>
                <c:pt idx="68">
                  <c:v>0.93725289978782167</c:v>
                </c:pt>
                <c:pt idx="69">
                  <c:v>0.93636076755762254</c:v>
                </c:pt>
                <c:pt idx="70">
                  <c:v>0.9354694845111563</c:v>
                </c:pt>
                <c:pt idx="71">
                  <c:v>0.93457904984012019</c:v>
                </c:pt>
                <c:pt idx="72">
                  <c:v>0.93368946273698072</c:v>
                </c:pt>
                <c:pt idx="73">
                  <c:v>0.93280072239497314</c:v>
                </c:pt>
                <c:pt idx="74">
                  <c:v>0.9319128280081006</c:v>
                </c:pt>
                <c:pt idx="75">
                  <c:v>0.93102577877113335</c:v>
                </c:pt>
                <c:pt idx="76">
                  <c:v>0.93013974579444636</c:v>
                </c:pt>
                <c:pt idx="77">
                  <c:v>0.92925468484570284</c:v>
                </c:pt>
                <c:pt idx="78">
                  <c:v>0.92837046606383422</c:v>
                </c:pt>
                <c:pt idx="79">
                  <c:v>0.92748708864748897</c:v>
                </c:pt>
                <c:pt idx="80">
                  <c:v>0.92660455179607792</c:v>
                </c:pt>
                <c:pt idx="81">
                  <c:v>0.92572285470977367</c:v>
                </c:pt>
                <c:pt idx="82">
                  <c:v>0.92484199658951005</c:v>
                </c:pt>
                <c:pt idx="83">
                  <c:v>0.9239619766369811</c:v>
                </c:pt>
                <c:pt idx="84">
                  <c:v>0.92308279405464033</c:v>
                </c:pt>
                <c:pt idx="85">
                  <c:v>0.92220444804570056</c:v>
                </c:pt>
                <c:pt idx="86">
                  <c:v>0.92132693781413233</c:v>
                </c:pt>
                <c:pt idx="87">
                  <c:v>0.92045026256466411</c:v>
                </c:pt>
                <c:pt idx="88">
                  <c:v>0.91957442150278046</c:v>
                </c:pt>
                <c:pt idx="89">
                  <c:v>0.91869961245192244</c:v>
                </c:pt>
                <c:pt idx="90">
                  <c:v>0.91782578444516338</c:v>
                </c:pt>
                <c:pt idx="91">
                  <c:v>0.91695278758644772</c:v>
                </c:pt>
                <c:pt idx="92">
                  <c:v>0.91608062108522292</c:v>
                </c:pt>
                <c:pt idx="93">
                  <c:v>0.91520928415168801</c:v>
                </c:pt>
                <c:pt idx="94">
                  <c:v>0.9143387759967937</c:v>
                </c:pt>
                <c:pt idx="95">
                  <c:v>0.91346909583224078</c:v>
                </c:pt>
                <c:pt idx="96">
                  <c:v>0.91260024287048036</c:v>
                </c:pt>
                <c:pt idx="97">
                  <c:v>0.91173221632471191</c:v>
                </c:pt>
                <c:pt idx="98">
                  <c:v>0.91086501540888409</c:v>
                </c:pt>
                <c:pt idx="99">
                  <c:v>0.90999863933769243</c:v>
                </c:pt>
                <c:pt idx="100">
                  <c:v>0.90913308732658005</c:v>
                </c:pt>
                <c:pt idx="101">
                  <c:v>0.90826835859173594</c:v>
                </c:pt>
                <c:pt idx="102">
                  <c:v>0.90740467606839759</c:v>
                </c:pt>
                <c:pt idx="103">
                  <c:v>0.90654198245962514</c:v>
                </c:pt>
                <c:pt idx="104">
                  <c:v>0.90568010903646812</c:v>
                </c:pt>
                <c:pt idx="105">
                  <c:v>0.90481905501915416</c:v>
                </c:pt>
                <c:pt idx="106">
                  <c:v>0.90395881962865277</c:v>
                </c:pt>
                <c:pt idx="107">
                  <c:v>0.9030994020866735</c:v>
                </c:pt>
                <c:pt idx="108">
                  <c:v>0.90224080161566633</c:v>
                </c:pt>
                <c:pt idx="109">
                  <c:v>0.90138301743882032</c:v>
                </c:pt>
                <c:pt idx="110">
                  <c:v>0.90052604878006293</c:v>
                </c:pt>
                <c:pt idx="111">
                  <c:v>0.89966989486405968</c:v>
                </c:pt>
                <c:pt idx="112">
                  <c:v>0.89881455491621298</c:v>
                </c:pt>
                <c:pt idx="113">
                  <c:v>0.89796002816266174</c:v>
                </c:pt>
                <c:pt idx="114">
                  <c:v>0.89710631383028083</c:v>
                </c:pt>
                <c:pt idx="115">
                  <c:v>0.89624426165211235</c:v>
                </c:pt>
                <c:pt idx="116">
                  <c:v>0.89537618237601269</c:v>
                </c:pt>
                <c:pt idx="117">
                  <c:v>0.89450894389930424</c:v>
                </c:pt>
                <c:pt idx="118">
                  <c:v>0.89364254540761023</c:v>
                </c:pt>
                <c:pt idx="119">
                  <c:v>0.89277698608734268</c:v>
                </c:pt>
                <c:pt idx="120">
                  <c:v>0.89191226512570154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D99-A8C2-A57EE9C8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79200"/>
        <c:axId val="252580992"/>
      </c:areaChart>
      <c:dateAx>
        <c:axId val="25257920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580992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252580992"/>
        <c:scaling>
          <c:orientation val="minMax"/>
          <c:max val="1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579200"/>
        <c:crosses val="autoZero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Forward Rates</a:t>
            </a:r>
          </a:p>
        </c:rich>
      </c:tx>
      <c:layout>
        <c:manualLayout>
          <c:xMode val="edge"/>
          <c:yMode val="edge"/>
          <c:x val="0.47454175152749489"/>
          <c:y val="2.11864406779661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56415478615102E-2"/>
          <c:y val="0.24576271186440699"/>
          <c:w val="0.91038696537678143"/>
          <c:h val="0.52542372881355937"/>
        </c:manualLayout>
      </c:layout>
      <c:areaChart>
        <c:grouping val="standard"/>
        <c:varyColors val="0"/>
        <c:ser>
          <c:idx val="0"/>
          <c:order val="0"/>
          <c:tx>
            <c:strRef>
              <c:f>AUD_OIS!$W$58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AUD_OIS!$U$59:$U$178</c:f>
              <c:numCache>
                <c:formatCode>m/d/yyyy</c:formatCode>
                <c:ptCount val="120"/>
                <c:pt idx="0">
                  <c:v>43647.695798032408</c:v>
                </c:pt>
                <c:pt idx="1">
                  <c:v>43654.695798032408</c:v>
                </c:pt>
                <c:pt idx="2">
                  <c:v>43661.695798032408</c:v>
                </c:pt>
                <c:pt idx="3">
                  <c:v>43668.695798032408</c:v>
                </c:pt>
                <c:pt idx="4">
                  <c:v>43675.695798032408</c:v>
                </c:pt>
                <c:pt idx="5">
                  <c:v>43682.695798032408</c:v>
                </c:pt>
                <c:pt idx="6">
                  <c:v>43689.695798032408</c:v>
                </c:pt>
                <c:pt idx="7">
                  <c:v>43696.695798032408</c:v>
                </c:pt>
                <c:pt idx="8">
                  <c:v>43703.695798032408</c:v>
                </c:pt>
                <c:pt idx="9">
                  <c:v>43710.695798032408</c:v>
                </c:pt>
                <c:pt idx="10">
                  <c:v>43717.695798032408</c:v>
                </c:pt>
                <c:pt idx="11">
                  <c:v>43724.695798032408</c:v>
                </c:pt>
                <c:pt idx="12">
                  <c:v>43731.695798032408</c:v>
                </c:pt>
                <c:pt idx="13">
                  <c:v>43738.695798032408</c:v>
                </c:pt>
                <c:pt idx="14">
                  <c:v>43745.695798032408</c:v>
                </c:pt>
                <c:pt idx="15">
                  <c:v>43752.695798032408</c:v>
                </c:pt>
                <c:pt idx="16">
                  <c:v>43759.695798032408</c:v>
                </c:pt>
                <c:pt idx="17">
                  <c:v>43766.695798032408</c:v>
                </c:pt>
                <c:pt idx="18">
                  <c:v>43773.695798032408</c:v>
                </c:pt>
                <c:pt idx="19">
                  <c:v>43780.695798032408</c:v>
                </c:pt>
                <c:pt idx="20">
                  <c:v>43787.695798032408</c:v>
                </c:pt>
                <c:pt idx="21">
                  <c:v>43794.695798032408</c:v>
                </c:pt>
                <c:pt idx="22">
                  <c:v>43801.695798032408</c:v>
                </c:pt>
                <c:pt idx="23">
                  <c:v>43808.695798032408</c:v>
                </c:pt>
                <c:pt idx="24">
                  <c:v>43815.695798032408</c:v>
                </c:pt>
                <c:pt idx="25">
                  <c:v>43822.695798032408</c:v>
                </c:pt>
                <c:pt idx="26">
                  <c:v>43829.695798032408</c:v>
                </c:pt>
                <c:pt idx="27">
                  <c:v>43836.695798032408</c:v>
                </c:pt>
                <c:pt idx="28">
                  <c:v>43843.695798032408</c:v>
                </c:pt>
                <c:pt idx="29">
                  <c:v>43850.695798032408</c:v>
                </c:pt>
                <c:pt idx="30">
                  <c:v>43857.695798032408</c:v>
                </c:pt>
                <c:pt idx="31">
                  <c:v>43864.695798032408</c:v>
                </c:pt>
                <c:pt idx="32">
                  <c:v>43871.695798032408</c:v>
                </c:pt>
                <c:pt idx="33">
                  <c:v>43878.695798032408</c:v>
                </c:pt>
                <c:pt idx="34">
                  <c:v>43885.695798032408</c:v>
                </c:pt>
                <c:pt idx="35">
                  <c:v>43892.695798032408</c:v>
                </c:pt>
                <c:pt idx="36">
                  <c:v>43899.695798032408</c:v>
                </c:pt>
                <c:pt idx="37">
                  <c:v>43906.695798032408</c:v>
                </c:pt>
                <c:pt idx="38">
                  <c:v>43913.695798032408</c:v>
                </c:pt>
                <c:pt idx="39">
                  <c:v>43920.695798032408</c:v>
                </c:pt>
                <c:pt idx="40">
                  <c:v>43927.695798032408</c:v>
                </c:pt>
                <c:pt idx="41">
                  <c:v>43934.695798032408</c:v>
                </c:pt>
                <c:pt idx="42">
                  <c:v>43941.695798032408</c:v>
                </c:pt>
                <c:pt idx="43">
                  <c:v>43948.695798032408</c:v>
                </c:pt>
                <c:pt idx="44">
                  <c:v>43955.695798032408</c:v>
                </c:pt>
                <c:pt idx="45">
                  <c:v>43962.695798032408</c:v>
                </c:pt>
                <c:pt idx="46">
                  <c:v>43969.695798032408</c:v>
                </c:pt>
                <c:pt idx="47">
                  <c:v>43976.695798032408</c:v>
                </c:pt>
                <c:pt idx="48">
                  <c:v>43983.695798032408</c:v>
                </c:pt>
                <c:pt idx="49">
                  <c:v>43990.695798032408</c:v>
                </c:pt>
                <c:pt idx="50">
                  <c:v>43997.695798032408</c:v>
                </c:pt>
                <c:pt idx="51">
                  <c:v>44004.695798032408</c:v>
                </c:pt>
                <c:pt idx="52">
                  <c:v>44011.695798032408</c:v>
                </c:pt>
                <c:pt idx="53">
                  <c:v>44018.695798032408</c:v>
                </c:pt>
                <c:pt idx="54">
                  <c:v>44025.695798032408</c:v>
                </c:pt>
                <c:pt idx="55">
                  <c:v>44032.695798032408</c:v>
                </c:pt>
                <c:pt idx="56">
                  <c:v>44039.695798032408</c:v>
                </c:pt>
                <c:pt idx="57">
                  <c:v>44046.695798032408</c:v>
                </c:pt>
                <c:pt idx="58">
                  <c:v>44053.695798032408</c:v>
                </c:pt>
                <c:pt idx="59">
                  <c:v>44060.695798032408</c:v>
                </c:pt>
                <c:pt idx="60">
                  <c:v>44067.695798032408</c:v>
                </c:pt>
                <c:pt idx="61">
                  <c:v>44074.695798032408</c:v>
                </c:pt>
                <c:pt idx="62">
                  <c:v>44081.695798032408</c:v>
                </c:pt>
                <c:pt idx="63">
                  <c:v>44088.695798032408</c:v>
                </c:pt>
                <c:pt idx="64">
                  <c:v>44095.695798032408</c:v>
                </c:pt>
                <c:pt idx="65">
                  <c:v>44102.695798032408</c:v>
                </c:pt>
                <c:pt idx="66">
                  <c:v>44109.695798032408</c:v>
                </c:pt>
                <c:pt idx="67">
                  <c:v>44116.695798032408</c:v>
                </c:pt>
                <c:pt idx="68">
                  <c:v>44123.695798032408</c:v>
                </c:pt>
                <c:pt idx="69">
                  <c:v>44130.695798032408</c:v>
                </c:pt>
                <c:pt idx="70">
                  <c:v>44137.695798032408</c:v>
                </c:pt>
                <c:pt idx="71">
                  <c:v>44144.695798032408</c:v>
                </c:pt>
                <c:pt idx="72">
                  <c:v>44151.695798032408</c:v>
                </c:pt>
                <c:pt idx="73">
                  <c:v>44158.695798032408</c:v>
                </c:pt>
                <c:pt idx="74">
                  <c:v>44165.695798032408</c:v>
                </c:pt>
                <c:pt idx="75">
                  <c:v>44172.695798032408</c:v>
                </c:pt>
                <c:pt idx="76">
                  <c:v>44179.695798032408</c:v>
                </c:pt>
                <c:pt idx="77">
                  <c:v>44186.695798032408</c:v>
                </c:pt>
                <c:pt idx="78">
                  <c:v>44193.695798032408</c:v>
                </c:pt>
                <c:pt idx="79">
                  <c:v>44200.695798032408</c:v>
                </c:pt>
                <c:pt idx="80">
                  <c:v>44207.695798032408</c:v>
                </c:pt>
                <c:pt idx="81">
                  <c:v>44214.695798032408</c:v>
                </c:pt>
                <c:pt idx="82">
                  <c:v>44221.695798032408</c:v>
                </c:pt>
                <c:pt idx="83">
                  <c:v>44228.695798032408</c:v>
                </c:pt>
                <c:pt idx="84">
                  <c:v>44235.695798032408</c:v>
                </c:pt>
                <c:pt idx="85">
                  <c:v>44242.695798032408</c:v>
                </c:pt>
                <c:pt idx="86">
                  <c:v>44249.695798032408</c:v>
                </c:pt>
                <c:pt idx="87">
                  <c:v>44256.695798032408</c:v>
                </c:pt>
                <c:pt idx="88">
                  <c:v>44263.695798032408</c:v>
                </c:pt>
                <c:pt idx="89">
                  <c:v>44270.695798032408</c:v>
                </c:pt>
                <c:pt idx="90">
                  <c:v>44277.695798032408</c:v>
                </c:pt>
                <c:pt idx="91">
                  <c:v>44284.695798032408</c:v>
                </c:pt>
                <c:pt idx="92">
                  <c:v>44291.695798032408</c:v>
                </c:pt>
                <c:pt idx="93">
                  <c:v>44298.695798032408</c:v>
                </c:pt>
                <c:pt idx="94">
                  <c:v>44305.695798032408</c:v>
                </c:pt>
                <c:pt idx="95">
                  <c:v>44312.695798032408</c:v>
                </c:pt>
                <c:pt idx="96">
                  <c:v>44319.695798032408</c:v>
                </c:pt>
                <c:pt idx="97">
                  <c:v>44326.695798032408</c:v>
                </c:pt>
                <c:pt idx="98">
                  <c:v>44333.695798032408</c:v>
                </c:pt>
                <c:pt idx="99">
                  <c:v>44340.695798032408</c:v>
                </c:pt>
                <c:pt idx="100">
                  <c:v>44347.695798032408</c:v>
                </c:pt>
                <c:pt idx="101">
                  <c:v>44354.695798032408</c:v>
                </c:pt>
                <c:pt idx="102">
                  <c:v>44361.695798032408</c:v>
                </c:pt>
                <c:pt idx="103">
                  <c:v>44368.695798032408</c:v>
                </c:pt>
                <c:pt idx="104">
                  <c:v>44375.695798032408</c:v>
                </c:pt>
                <c:pt idx="105">
                  <c:v>44382.695798032408</c:v>
                </c:pt>
                <c:pt idx="106">
                  <c:v>44389.695798032408</c:v>
                </c:pt>
                <c:pt idx="107">
                  <c:v>44396.695798032408</c:v>
                </c:pt>
                <c:pt idx="108">
                  <c:v>44403.695798032408</c:v>
                </c:pt>
                <c:pt idx="109">
                  <c:v>44410.695798032408</c:v>
                </c:pt>
                <c:pt idx="110">
                  <c:v>44417.695798032408</c:v>
                </c:pt>
                <c:pt idx="111">
                  <c:v>44424.695798032408</c:v>
                </c:pt>
                <c:pt idx="112">
                  <c:v>44431.695798032408</c:v>
                </c:pt>
                <c:pt idx="113">
                  <c:v>44438.695798032408</c:v>
                </c:pt>
                <c:pt idx="114">
                  <c:v>44445.695798032408</c:v>
                </c:pt>
                <c:pt idx="115">
                  <c:v>44452.695798032408</c:v>
                </c:pt>
                <c:pt idx="116">
                  <c:v>44459.695798032408</c:v>
                </c:pt>
                <c:pt idx="117">
                  <c:v>44466.695798032408</c:v>
                </c:pt>
                <c:pt idx="118">
                  <c:v>44473.695798032408</c:v>
                </c:pt>
                <c:pt idx="119">
                  <c:v>44480.695798032408</c:v>
                </c:pt>
              </c:numCache>
            </c:numRef>
          </c:cat>
          <c:val>
            <c:numRef>
              <c:f>AUD_OIS!$W$59:$W$178</c:f>
              <c:numCache>
                <c:formatCode>0.00%</c:formatCode>
                <c:ptCount val="120"/>
                <c:pt idx="0">
                  <c:v>0.16958589150939124</c:v>
                </c:pt>
                <c:pt idx="1">
                  <c:v>0.16974551233125967</c:v>
                </c:pt>
                <c:pt idx="2">
                  <c:v>2.5294964936376348E-2</c:v>
                </c:pt>
                <c:pt idx="3">
                  <c:v>5.782062323782184E-2</c:v>
                </c:pt>
                <c:pt idx="4">
                  <c:v>4.7229911161890605E-2</c:v>
                </c:pt>
                <c:pt idx="5">
                  <c:v>4.3751332159933654E-2</c:v>
                </c:pt>
                <c:pt idx="6">
                  <c:v>5.5427496269230749E-2</c:v>
                </c:pt>
                <c:pt idx="7">
                  <c:v>5.0981129505827436E-2</c:v>
                </c:pt>
                <c:pt idx="8">
                  <c:v>4.6531440202476029E-2</c:v>
                </c:pt>
                <c:pt idx="9">
                  <c:v>4.2078423794105833E-2</c:v>
                </c:pt>
                <c:pt idx="10">
                  <c:v>5.2065264768702706E-2</c:v>
                </c:pt>
                <c:pt idx="11">
                  <c:v>5.0505140752385831E-2</c:v>
                </c:pt>
                <c:pt idx="12">
                  <c:v>4.8944607642358147E-2</c:v>
                </c:pt>
                <c:pt idx="13">
                  <c:v>4.7383665241468788E-2</c:v>
                </c:pt>
                <c:pt idx="14">
                  <c:v>4.9607056980179386E-2</c:v>
                </c:pt>
                <c:pt idx="15">
                  <c:v>5.0209387226091931E-2</c:v>
                </c:pt>
                <c:pt idx="16">
                  <c:v>4.9405984533202253E-2</c:v>
                </c:pt>
                <c:pt idx="17">
                  <c:v>4.8602473346736223E-2</c:v>
                </c:pt>
                <c:pt idx="18">
                  <c:v>4.7798853639774909E-2</c:v>
                </c:pt>
                <c:pt idx="19">
                  <c:v>4.9844161819349031E-2</c:v>
                </c:pt>
                <c:pt idx="20">
                  <c:v>4.9340673391526445E-2</c:v>
                </c:pt>
                <c:pt idx="21">
                  <c:v>4.883714235010201E-2</c:v>
                </c:pt>
                <c:pt idx="22">
                  <c:v>4.8333568688464661E-2</c:v>
                </c:pt>
                <c:pt idx="23">
                  <c:v>4.9507923518182624E-2</c:v>
                </c:pt>
                <c:pt idx="24">
                  <c:v>4.915034828904493E-2</c:v>
                </c:pt>
                <c:pt idx="25">
                  <c:v>4.8792751565623113E-2</c:v>
                </c:pt>
                <c:pt idx="26">
                  <c:v>4.843513334548577E-2</c:v>
                </c:pt>
                <c:pt idx="27">
                  <c:v>4.8776140547951909E-2</c:v>
                </c:pt>
                <c:pt idx="28">
                  <c:v>4.9013699189793182E-2</c:v>
                </c:pt>
                <c:pt idx="29">
                  <c:v>4.8746681368097643E-2</c:v>
                </c:pt>
                <c:pt idx="30">
                  <c:v>4.8479651560178194E-2</c:v>
                </c:pt>
                <c:pt idx="31">
                  <c:v>4.8212609765085422E-2</c:v>
                </c:pt>
                <c:pt idx="32">
                  <c:v>4.881442886680909E-2</c:v>
                </c:pt>
                <c:pt idx="33">
                  <c:v>4.860171706869286E-2</c:v>
                </c:pt>
                <c:pt idx="34">
                  <c:v>4.8388997663920054E-2</c:v>
                </c:pt>
                <c:pt idx="35">
                  <c:v>4.8176270651946504E-2</c:v>
                </c:pt>
                <c:pt idx="36">
                  <c:v>4.8609240646994172E-2</c:v>
                </c:pt>
                <c:pt idx="37">
                  <c:v>4.8432400628344467E-2</c:v>
                </c:pt>
                <c:pt idx="38">
                  <c:v>4.8255555352176217E-2</c:v>
                </c:pt>
                <c:pt idx="39">
                  <c:v>4.8078704818188385E-2</c:v>
                </c:pt>
                <c:pt idx="40">
                  <c:v>4.8689721529289028E-2</c:v>
                </c:pt>
                <c:pt idx="41">
                  <c:v>4.9157974562072777E-2</c:v>
                </c:pt>
                <c:pt idx="42">
                  <c:v>4.9050096581205418E-2</c:v>
                </c:pt>
                <c:pt idx="43">
                  <c:v>4.894221664373033E-2</c:v>
                </c:pt>
                <c:pt idx="44">
                  <c:v>4.8834334749462256E-2</c:v>
                </c:pt>
                <c:pt idx="45">
                  <c:v>4.9246436198660461E-2</c:v>
                </c:pt>
                <c:pt idx="46">
                  <c:v>4.9161672631016548E-2</c:v>
                </c:pt>
                <c:pt idx="47">
                  <c:v>4.9076907855262038E-2</c:v>
                </c:pt>
                <c:pt idx="48">
                  <c:v>4.8992141871489557E-2</c:v>
                </c:pt>
                <c:pt idx="49">
                  <c:v>4.8229901075801544E-2</c:v>
                </c:pt>
                <c:pt idx="50">
                  <c:v>4.8002247678560685E-2</c:v>
                </c:pt>
                <c:pt idx="51">
                  <c:v>4.788519768493165E-2</c:v>
                </c:pt>
                <c:pt idx="52">
                  <c:v>4.7768145387770487E-2</c:v>
                </c:pt>
                <c:pt idx="53">
                  <c:v>4.7946669975596413E-2</c:v>
                </c:pt>
                <c:pt idx="54">
                  <c:v>4.8066645226545628E-2</c:v>
                </c:pt>
                <c:pt idx="55">
                  <c:v>4.7969119055644792E-2</c:v>
                </c:pt>
                <c:pt idx="56">
                  <c:v>4.7871591285642952E-2</c:v>
                </c:pt>
                <c:pt idx="57">
                  <c:v>4.7774061916378008E-2</c:v>
                </c:pt>
                <c:pt idx="58">
                  <c:v>4.7676530947977316E-2</c:v>
                </c:pt>
                <c:pt idx="59">
                  <c:v>4.7578998380209327E-2</c:v>
                </c:pt>
                <c:pt idx="60">
                  <c:v>4.7481464213166645E-2</c:v>
                </c:pt>
                <c:pt idx="61">
                  <c:v>4.7383928446802982E-2</c:v>
                </c:pt>
                <c:pt idx="62">
                  <c:v>4.7286391080921489E-2</c:v>
                </c:pt>
                <c:pt idx="63">
                  <c:v>4.7188852115672697E-2</c:v>
                </c:pt>
                <c:pt idx="64">
                  <c:v>4.7091311550813461E-2</c:v>
                </c:pt>
                <c:pt idx="65">
                  <c:v>4.699376938642482E-2</c:v>
                </c:pt>
                <c:pt idx="66">
                  <c:v>4.715657866643598E-2</c:v>
                </c:pt>
                <c:pt idx="67">
                  <c:v>4.7419330536107029E-2</c:v>
                </c:pt>
                <c:pt idx="68">
                  <c:v>4.7340205416432593E-2</c:v>
                </c:pt>
                <c:pt idx="69">
                  <c:v>4.7261079244210115E-2</c:v>
                </c:pt>
                <c:pt idx="70">
                  <c:v>4.7181952019208016E-2</c:v>
                </c:pt>
                <c:pt idx="71">
                  <c:v>4.7102823741588411E-2</c:v>
                </c:pt>
                <c:pt idx="72">
                  <c:v>4.7023694411339703E-2</c:v>
                </c:pt>
                <c:pt idx="73">
                  <c:v>4.6944564028230343E-2</c:v>
                </c:pt>
                <c:pt idx="74">
                  <c:v>4.6865432592433996E-2</c:v>
                </c:pt>
                <c:pt idx="75">
                  <c:v>4.6786300103915934E-2</c:v>
                </c:pt>
                <c:pt idx="76">
                  <c:v>4.6707166562467747E-2</c:v>
                </c:pt>
                <c:pt idx="77">
                  <c:v>4.6628031968251528E-2</c:v>
                </c:pt>
                <c:pt idx="78">
                  <c:v>4.6548896321244114E-2</c:v>
                </c:pt>
                <c:pt idx="79">
                  <c:v>4.6469759621225536E-2</c:v>
                </c:pt>
                <c:pt idx="80">
                  <c:v>4.6821295280985602E-2</c:v>
                </c:pt>
                <c:pt idx="81">
                  <c:v>4.6752930716663164E-2</c:v>
                </c:pt>
                <c:pt idx="82">
                  <c:v>4.6684565366388639E-2</c:v>
                </c:pt>
                <c:pt idx="83">
                  <c:v>4.6616199230381995E-2</c:v>
                </c:pt>
                <c:pt idx="84">
                  <c:v>4.6547832308631652E-2</c:v>
                </c:pt>
                <c:pt idx="85">
                  <c:v>4.6479464600882911E-2</c:v>
                </c:pt>
                <c:pt idx="86">
                  <c:v>4.6411096107355734E-2</c:v>
                </c:pt>
                <c:pt idx="87">
                  <c:v>4.6342726828026981E-2</c:v>
                </c:pt>
                <c:pt idx="88">
                  <c:v>4.6274356762653505E-2</c:v>
                </c:pt>
                <c:pt idx="89">
                  <c:v>4.620598591144371E-2</c:v>
                </c:pt>
                <c:pt idx="90">
                  <c:v>4.6137614274397602E-2</c:v>
                </c:pt>
                <c:pt idx="91">
                  <c:v>4.6069241851248881E-2</c:v>
                </c:pt>
                <c:pt idx="92">
                  <c:v>4.6000868642217529E-2</c:v>
                </c:pt>
                <c:pt idx="93">
                  <c:v>4.6200822892164935E-2</c:v>
                </c:pt>
                <c:pt idx="94">
                  <c:v>4.6183425366801263E-2</c:v>
                </c:pt>
                <c:pt idx="95">
                  <c:v>4.6121786930045171E-2</c:v>
                </c:pt>
                <c:pt idx="96">
                  <c:v>4.606014785452861E-2</c:v>
                </c:pt>
                <c:pt idx="97">
                  <c:v>4.5998508140205265E-2</c:v>
                </c:pt>
                <c:pt idx="98">
                  <c:v>4.5936867787109863E-2</c:v>
                </c:pt>
                <c:pt idx="99">
                  <c:v>4.5875226795091893E-2</c:v>
                </c:pt>
                <c:pt idx="100">
                  <c:v>4.5813585164440819E-2</c:v>
                </c:pt>
                <c:pt idx="101">
                  <c:v>4.5751942894855589E-2</c:v>
                </c:pt>
                <c:pt idx="102">
                  <c:v>4.5690299986440426E-2</c:v>
                </c:pt>
                <c:pt idx="103">
                  <c:v>4.5628656439149005E-2</c:v>
                </c:pt>
                <c:pt idx="104">
                  <c:v>4.5567012252992915E-2</c:v>
                </c:pt>
                <c:pt idx="105">
                  <c:v>4.5505367427960568E-2</c:v>
                </c:pt>
                <c:pt idx="106">
                  <c:v>4.5443721963924606E-2</c:v>
                </c:pt>
                <c:pt idx="107">
                  <c:v>4.5382075861174487E-2</c:v>
                </c:pt>
                <c:pt idx="108">
                  <c:v>4.5320429119420753E-2</c:v>
                </c:pt>
                <c:pt idx="109">
                  <c:v>4.5258781738721297E-2</c:v>
                </c:pt>
                <c:pt idx="110">
                  <c:v>4.5197133719076125E-2</c:v>
                </c:pt>
                <c:pt idx="111">
                  <c:v>4.5135485060485224E-2</c:v>
                </c:pt>
                <c:pt idx="112">
                  <c:v>4.5073835762925452E-2</c:v>
                </c:pt>
                <c:pt idx="113">
                  <c:v>4.5012185826281019E-2</c:v>
                </c:pt>
                <c:pt idx="114">
                  <c:v>4.4950535250841375E-2</c:v>
                </c:pt>
                <c:pt idx="115">
                  <c:v>4.4888884036293923E-2</c:v>
                </c:pt>
                <c:pt idx="116">
                  <c:v>4.4827232182742857E-2</c:v>
                </c:pt>
                <c:pt idx="117">
                  <c:v>4.4765579690153441E-2</c:v>
                </c:pt>
                <c:pt idx="118">
                  <c:v>4.4703926558525682E-2</c:v>
                </c:pt>
                <c:pt idx="119">
                  <c:v>4.4642272787836425E-2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A-4093-A78F-CE3B17E50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9056"/>
        <c:axId val="254661376"/>
      </c:areaChart>
      <c:dateAx>
        <c:axId val="1269090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661376"/>
        <c:crossesAt val="0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254661376"/>
        <c:scaling>
          <c:orientation val="minMax"/>
          <c:max val="0.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909056"/>
        <c:crosses val="autoZero"/>
        <c:crossBetween val="midCat"/>
        <c:majorUnit val="2.0000000000000011E-2"/>
        <c:minorUnit val="4.0000000000000062E-3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Spot Rates</a:t>
            </a:r>
          </a:p>
        </c:rich>
      </c:tx>
      <c:layout>
        <c:manualLayout>
          <c:xMode val="edge"/>
          <c:yMode val="edge"/>
          <c:x val="0.48065173116089632"/>
          <c:y val="2.23213248786379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56415478615102E-2"/>
          <c:y val="0.24553571428571427"/>
          <c:w val="0.89613034623217924"/>
          <c:h val="0.53125"/>
        </c:manualLayout>
      </c:layout>
      <c:areaChart>
        <c:grouping val="standard"/>
        <c:varyColors val="0"/>
        <c:ser>
          <c:idx val="0"/>
          <c:order val="0"/>
          <c:tx>
            <c:strRef>
              <c:f>AUD_OIS!$X$58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AUD_OIS!$U$59:$U$178</c:f>
              <c:numCache>
                <c:formatCode>m/d/yyyy</c:formatCode>
                <c:ptCount val="120"/>
                <c:pt idx="0">
                  <c:v>43647.695798032408</c:v>
                </c:pt>
                <c:pt idx="1">
                  <c:v>43654.695798032408</c:v>
                </c:pt>
                <c:pt idx="2">
                  <c:v>43661.695798032408</c:v>
                </c:pt>
                <c:pt idx="3">
                  <c:v>43668.695798032408</c:v>
                </c:pt>
                <c:pt idx="4">
                  <c:v>43675.695798032408</c:v>
                </c:pt>
                <c:pt idx="5">
                  <c:v>43682.695798032408</c:v>
                </c:pt>
                <c:pt idx="6">
                  <c:v>43689.695798032408</c:v>
                </c:pt>
                <c:pt idx="7">
                  <c:v>43696.695798032408</c:v>
                </c:pt>
                <c:pt idx="8">
                  <c:v>43703.695798032408</c:v>
                </c:pt>
                <c:pt idx="9">
                  <c:v>43710.695798032408</c:v>
                </c:pt>
                <c:pt idx="10">
                  <c:v>43717.695798032408</c:v>
                </c:pt>
                <c:pt idx="11">
                  <c:v>43724.695798032408</c:v>
                </c:pt>
                <c:pt idx="12">
                  <c:v>43731.695798032408</c:v>
                </c:pt>
                <c:pt idx="13">
                  <c:v>43738.695798032408</c:v>
                </c:pt>
                <c:pt idx="14">
                  <c:v>43745.695798032408</c:v>
                </c:pt>
                <c:pt idx="15">
                  <c:v>43752.695798032408</c:v>
                </c:pt>
                <c:pt idx="16">
                  <c:v>43759.695798032408</c:v>
                </c:pt>
                <c:pt idx="17">
                  <c:v>43766.695798032408</c:v>
                </c:pt>
                <c:pt idx="18">
                  <c:v>43773.695798032408</c:v>
                </c:pt>
                <c:pt idx="19">
                  <c:v>43780.695798032408</c:v>
                </c:pt>
                <c:pt idx="20">
                  <c:v>43787.695798032408</c:v>
                </c:pt>
                <c:pt idx="21">
                  <c:v>43794.695798032408</c:v>
                </c:pt>
                <c:pt idx="22">
                  <c:v>43801.695798032408</c:v>
                </c:pt>
                <c:pt idx="23">
                  <c:v>43808.695798032408</c:v>
                </c:pt>
                <c:pt idx="24">
                  <c:v>43815.695798032408</c:v>
                </c:pt>
                <c:pt idx="25">
                  <c:v>43822.695798032408</c:v>
                </c:pt>
                <c:pt idx="26">
                  <c:v>43829.695798032408</c:v>
                </c:pt>
                <c:pt idx="27">
                  <c:v>43836.695798032408</c:v>
                </c:pt>
                <c:pt idx="28">
                  <c:v>43843.695798032408</c:v>
                </c:pt>
                <c:pt idx="29">
                  <c:v>43850.695798032408</c:v>
                </c:pt>
                <c:pt idx="30">
                  <c:v>43857.695798032408</c:v>
                </c:pt>
                <c:pt idx="31">
                  <c:v>43864.695798032408</c:v>
                </c:pt>
                <c:pt idx="32">
                  <c:v>43871.695798032408</c:v>
                </c:pt>
                <c:pt idx="33">
                  <c:v>43878.695798032408</c:v>
                </c:pt>
                <c:pt idx="34">
                  <c:v>43885.695798032408</c:v>
                </c:pt>
                <c:pt idx="35">
                  <c:v>43892.695798032408</c:v>
                </c:pt>
                <c:pt idx="36">
                  <c:v>43899.695798032408</c:v>
                </c:pt>
                <c:pt idx="37">
                  <c:v>43906.695798032408</c:v>
                </c:pt>
                <c:pt idx="38">
                  <c:v>43913.695798032408</c:v>
                </c:pt>
                <c:pt idx="39">
                  <c:v>43920.695798032408</c:v>
                </c:pt>
                <c:pt idx="40">
                  <c:v>43927.695798032408</c:v>
                </c:pt>
                <c:pt idx="41">
                  <c:v>43934.695798032408</c:v>
                </c:pt>
                <c:pt idx="42">
                  <c:v>43941.695798032408</c:v>
                </c:pt>
                <c:pt idx="43">
                  <c:v>43948.695798032408</c:v>
                </c:pt>
                <c:pt idx="44">
                  <c:v>43955.695798032408</c:v>
                </c:pt>
                <c:pt idx="45">
                  <c:v>43962.695798032408</c:v>
                </c:pt>
                <c:pt idx="46">
                  <c:v>43969.695798032408</c:v>
                </c:pt>
                <c:pt idx="47">
                  <c:v>43976.695798032408</c:v>
                </c:pt>
                <c:pt idx="48">
                  <c:v>43983.695798032408</c:v>
                </c:pt>
                <c:pt idx="49">
                  <c:v>43990.695798032408</c:v>
                </c:pt>
                <c:pt idx="50">
                  <c:v>43997.695798032408</c:v>
                </c:pt>
                <c:pt idx="51">
                  <c:v>44004.695798032408</c:v>
                </c:pt>
                <c:pt idx="52">
                  <c:v>44011.695798032408</c:v>
                </c:pt>
                <c:pt idx="53">
                  <c:v>44018.695798032408</c:v>
                </c:pt>
                <c:pt idx="54">
                  <c:v>44025.695798032408</c:v>
                </c:pt>
                <c:pt idx="55">
                  <c:v>44032.695798032408</c:v>
                </c:pt>
                <c:pt idx="56">
                  <c:v>44039.695798032408</c:v>
                </c:pt>
                <c:pt idx="57">
                  <c:v>44046.695798032408</c:v>
                </c:pt>
                <c:pt idx="58">
                  <c:v>44053.695798032408</c:v>
                </c:pt>
                <c:pt idx="59">
                  <c:v>44060.695798032408</c:v>
                </c:pt>
                <c:pt idx="60">
                  <c:v>44067.695798032408</c:v>
                </c:pt>
                <c:pt idx="61">
                  <c:v>44074.695798032408</c:v>
                </c:pt>
                <c:pt idx="62">
                  <c:v>44081.695798032408</c:v>
                </c:pt>
                <c:pt idx="63">
                  <c:v>44088.695798032408</c:v>
                </c:pt>
                <c:pt idx="64">
                  <c:v>44095.695798032408</c:v>
                </c:pt>
                <c:pt idx="65">
                  <c:v>44102.695798032408</c:v>
                </c:pt>
                <c:pt idx="66">
                  <c:v>44109.695798032408</c:v>
                </c:pt>
                <c:pt idx="67">
                  <c:v>44116.695798032408</c:v>
                </c:pt>
                <c:pt idx="68">
                  <c:v>44123.695798032408</c:v>
                </c:pt>
                <c:pt idx="69">
                  <c:v>44130.695798032408</c:v>
                </c:pt>
                <c:pt idx="70">
                  <c:v>44137.695798032408</c:v>
                </c:pt>
                <c:pt idx="71">
                  <c:v>44144.695798032408</c:v>
                </c:pt>
                <c:pt idx="72">
                  <c:v>44151.695798032408</c:v>
                </c:pt>
                <c:pt idx="73">
                  <c:v>44158.695798032408</c:v>
                </c:pt>
                <c:pt idx="74">
                  <c:v>44165.695798032408</c:v>
                </c:pt>
                <c:pt idx="75">
                  <c:v>44172.695798032408</c:v>
                </c:pt>
                <c:pt idx="76">
                  <c:v>44179.695798032408</c:v>
                </c:pt>
                <c:pt idx="77">
                  <c:v>44186.695798032408</c:v>
                </c:pt>
                <c:pt idx="78">
                  <c:v>44193.695798032408</c:v>
                </c:pt>
                <c:pt idx="79">
                  <c:v>44200.695798032408</c:v>
                </c:pt>
                <c:pt idx="80">
                  <c:v>44207.695798032408</c:v>
                </c:pt>
                <c:pt idx="81">
                  <c:v>44214.695798032408</c:v>
                </c:pt>
                <c:pt idx="82">
                  <c:v>44221.695798032408</c:v>
                </c:pt>
                <c:pt idx="83">
                  <c:v>44228.695798032408</c:v>
                </c:pt>
                <c:pt idx="84">
                  <c:v>44235.695798032408</c:v>
                </c:pt>
                <c:pt idx="85">
                  <c:v>44242.695798032408</c:v>
                </c:pt>
                <c:pt idx="86">
                  <c:v>44249.695798032408</c:v>
                </c:pt>
                <c:pt idx="87">
                  <c:v>44256.695798032408</c:v>
                </c:pt>
                <c:pt idx="88">
                  <c:v>44263.695798032408</c:v>
                </c:pt>
                <c:pt idx="89">
                  <c:v>44270.695798032408</c:v>
                </c:pt>
                <c:pt idx="90">
                  <c:v>44277.695798032408</c:v>
                </c:pt>
                <c:pt idx="91">
                  <c:v>44284.695798032408</c:v>
                </c:pt>
                <c:pt idx="92">
                  <c:v>44291.695798032408</c:v>
                </c:pt>
                <c:pt idx="93">
                  <c:v>44298.695798032408</c:v>
                </c:pt>
                <c:pt idx="94">
                  <c:v>44305.695798032408</c:v>
                </c:pt>
                <c:pt idx="95">
                  <c:v>44312.695798032408</c:v>
                </c:pt>
                <c:pt idx="96">
                  <c:v>44319.695798032408</c:v>
                </c:pt>
                <c:pt idx="97">
                  <c:v>44326.695798032408</c:v>
                </c:pt>
                <c:pt idx="98">
                  <c:v>44333.695798032408</c:v>
                </c:pt>
                <c:pt idx="99">
                  <c:v>44340.695798032408</c:v>
                </c:pt>
                <c:pt idx="100">
                  <c:v>44347.695798032408</c:v>
                </c:pt>
                <c:pt idx="101">
                  <c:v>44354.695798032408</c:v>
                </c:pt>
                <c:pt idx="102">
                  <c:v>44361.695798032408</c:v>
                </c:pt>
                <c:pt idx="103">
                  <c:v>44368.695798032408</c:v>
                </c:pt>
                <c:pt idx="104">
                  <c:v>44375.695798032408</c:v>
                </c:pt>
                <c:pt idx="105">
                  <c:v>44382.695798032408</c:v>
                </c:pt>
                <c:pt idx="106">
                  <c:v>44389.695798032408</c:v>
                </c:pt>
                <c:pt idx="107">
                  <c:v>44396.695798032408</c:v>
                </c:pt>
                <c:pt idx="108">
                  <c:v>44403.695798032408</c:v>
                </c:pt>
                <c:pt idx="109">
                  <c:v>44410.695798032408</c:v>
                </c:pt>
                <c:pt idx="110">
                  <c:v>44417.695798032408</c:v>
                </c:pt>
                <c:pt idx="111">
                  <c:v>44424.695798032408</c:v>
                </c:pt>
                <c:pt idx="112">
                  <c:v>44431.695798032408</c:v>
                </c:pt>
                <c:pt idx="113">
                  <c:v>44438.695798032408</c:v>
                </c:pt>
                <c:pt idx="114">
                  <c:v>44445.695798032408</c:v>
                </c:pt>
                <c:pt idx="115">
                  <c:v>44452.695798032408</c:v>
                </c:pt>
                <c:pt idx="116">
                  <c:v>44459.695798032408</c:v>
                </c:pt>
                <c:pt idx="117">
                  <c:v>44466.695798032408</c:v>
                </c:pt>
                <c:pt idx="118">
                  <c:v>44473.695798032408</c:v>
                </c:pt>
                <c:pt idx="119">
                  <c:v>44480.695798032408</c:v>
                </c:pt>
              </c:numCache>
            </c:numRef>
          </c:cat>
          <c:val>
            <c:numRef>
              <c:f>AUD_OIS!$X$59:$X$178</c:f>
              <c:numCache>
                <c:formatCode>0.00%</c:formatCode>
                <c:ptCount val="120"/>
                <c:pt idx="0">
                  <c:v>0.16958589150939124</c:v>
                </c:pt>
                <c:pt idx="1">
                  <c:v>0.16958589150939124</c:v>
                </c:pt>
                <c:pt idx="2">
                  <c:v>9.7446022070116226E-2</c:v>
                </c:pt>
                <c:pt idx="3">
                  <c:v>8.4240071321992446E-2</c:v>
                </c:pt>
                <c:pt idx="4">
                  <c:v>7.4990270678562884E-2</c:v>
                </c:pt>
                <c:pt idx="5">
                  <c:v>6.8744804818867744E-2</c:v>
                </c:pt>
                <c:pt idx="6">
                  <c:v>6.6526670929399914E-2</c:v>
                </c:pt>
                <c:pt idx="7">
                  <c:v>6.4307307170786143E-2</c:v>
                </c:pt>
                <c:pt idx="8">
                  <c:v>6.2086712178438343E-2</c:v>
                </c:pt>
                <c:pt idx="9">
                  <c:v>5.9864884585499815E-2</c:v>
                </c:pt>
                <c:pt idx="10">
                  <c:v>5.9085889278285925E-2</c:v>
                </c:pt>
                <c:pt idx="11">
                  <c:v>5.8306742336977829E-2</c:v>
                </c:pt>
                <c:pt idx="12">
                  <c:v>5.7527443702531336E-2</c:v>
                </c:pt>
                <c:pt idx="13">
                  <c:v>5.6747993315869501E-2</c:v>
                </c:pt>
                <c:pt idx="14">
                  <c:v>5.6238667788402662E-2</c:v>
                </c:pt>
                <c:pt idx="15">
                  <c:v>5.5837396760657555E-2</c:v>
                </c:pt>
                <c:pt idx="16">
                  <c:v>5.5436085501822663E-2</c:v>
                </c:pt>
                <c:pt idx="17">
                  <c:v>5.5034734003829945E-2</c:v>
                </c:pt>
                <c:pt idx="18">
                  <c:v>5.4633342258609274E-2</c:v>
                </c:pt>
                <c:pt idx="19">
                  <c:v>5.4381823040719063E-2</c:v>
                </c:pt>
                <c:pt idx="20">
                  <c:v>5.4130288017181845E-2</c:v>
                </c:pt>
                <c:pt idx="21">
                  <c:v>5.3878737186010425E-2</c:v>
                </c:pt>
                <c:pt idx="22">
                  <c:v>5.3627170545218018E-2</c:v>
                </c:pt>
                <c:pt idx="23">
                  <c:v>5.3448525250334757E-2</c:v>
                </c:pt>
                <c:pt idx="24">
                  <c:v>5.326987198202135E-2</c:v>
                </c:pt>
                <c:pt idx="25">
                  <c:v>5.3091210739566727E-2</c:v>
                </c:pt>
                <c:pt idx="26">
                  <c:v>5.2912541522257446E-2</c:v>
                </c:pt>
                <c:pt idx="27">
                  <c:v>5.2759733838574692E-2</c:v>
                </c:pt>
                <c:pt idx="28">
                  <c:v>5.2626323084019107E-2</c:v>
                </c:pt>
                <c:pt idx="29">
                  <c:v>5.2492907882753681E-2</c:v>
                </c:pt>
                <c:pt idx="30">
                  <c:v>5.2359488234481624E-2</c:v>
                </c:pt>
                <c:pt idx="31">
                  <c:v>5.2226064138906916E-2</c:v>
                </c:pt>
                <c:pt idx="32">
                  <c:v>5.2119781284107741E-2</c:v>
                </c:pt>
                <c:pt idx="33">
                  <c:v>5.2013495607154528E-2</c:v>
                </c:pt>
                <c:pt idx="34">
                  <c:v>5.1907207107898812E-2</c:v>
                </c:pt>
                <c:pt idx="35">
                  <c:v>5.1800915786190171E-2</c:v>
                </c:pt>
                <c:pt idx="36">
                  <c:v>5.1712553560591804E-2</c:v>
                </c:pt>
                <c:pt idx="37">
                  <c:v>5.1624189384315788E-2</c:v>
                </c:pt>
                <c:pt idx="38">
                  <c:v>5.1535823257275862E-2</c:v>
                </c:pt>
                <c:pt idx="39">
                  <c:v>5.1447455179386037E-2</c:v>
                </c:pt>
                <c:pt idx="40">
                  <c:v>5.1378777214913372E-2</c:v>
                </c:pt>
                <c:pt idx="41">
                  <c:v>5.1324867310159908E-2</c:v>
                </c:pt>
                <c:pt idx="42">
                  <c:v>5.1270956679323722E-2</c:v>
                </c:pt>
                <c:pt idx="43">
                  <c:v>5.1217045322386905E-2</c:v>
                </c:pt>
                <c:pt idx="44">
                  <c:v>5.1163133239328071E-2</c:v>
                </c:pt>
                <c:pt idx="45">
                  <c:v>5.1120772720578272E-2</c:v>
                </c:pt>
                <c:pt idx="46">
                  <c:v>5.107841175352823E-2</c:v>
                </c:pt>
                <c:pt idx="47">
                  <c:v>5.1036050338166744E-2</c:v>
                </c:pt>
                <c:pt idx="48">
                  <c:v>5.0993688474485217E-2</c:v>
                </c:pt>
                <c:pt idx="49">
                  <c:v>5.0937503575796204E-2</c:v>
                </c:pt>
                <c:pt idx="50">
                  <c:v>5.0879014087024783E-2</c:v>
                </c:pt>
                <c:pt idx="51">
                  <c:v>5.0820523743572196E-2</c:v>
                </c:pt>
                <c:pt idx="52">
                  <c:v>5.0762032545411513E-2</c:v>
                </c:pt>
                <c:pt idx="53">
                  <c:v>5.0709116167008392E-2</c:v>
                </c:pt>
                <c:pt idx="54">
                  <c:v>5.0660380895092505E-2</c:v>
                </c:pt>
                <c:pt idx="55">
                  <c:v>5.0611645029794212E-2</c:v>
                </c:pt>
                <c:pt idx="56">
                  <c:v>5.0562908571099796E-2</c:v>
                </c:pt>
                <c:pt idx="57">
                  <c:v>5.0514171518993116E-2</c:v>
                </c:pt>
                <c:pt idx="58">
                  <c:v>5.0465433873461404E-2</c:v>
                </c:pt>
                <c:pt idx="59">
                  <c:v>5.0416695634488626E-2</c:v>
                </c:pt>
                <c:pt idx="60">
                  <c:v>5.0367956802061117E-2</c:v>
                </c:pt>
                <c:pt idx="61">
                  <c:v>5.0319217376165251E-2</c:v>
                </c:pt>
                <c:pt idx="62">
                  <c:v>5.0270477356784846E-2</c:v>
                </c:pt>
                <c:pt idx="63">
                  <c:v>5.0221736743907182E-2</c:v>
                </c:pt>
                <c:pt idx="64">
                  <c:v>5.0172995537516245E-2</c:v>
                </c:pt>
                <c:pt idx="65">
                  <c:v>5.0124253737598205E-2</c:v>
                </c:pt>
                <c:pt idx="66">
                  <c:v>5.0079455232209684E-2</c:v>
                </c:pt>
                <c:pt idx="67">
                  <c:v>5.0039914795667231E-2</c:v>
                </c:pt>
                <c:pt idx="68">
                  <c:v>5.0000373968526843E-2</c:v>
                </c:pt>
                <c:pt idx="69">
                  <c:v>4.9960832750781815E-2</c:v>
                </c:pt>
                <c:pt idx="70">
                  <c:v>4.9921291142422636E-2</c:v>
                </c:pt>
                <c:pt idx="71">
                  <c:v>4.9881749143442386E-2</c:v>
                </c:pt>
                <c:pt idx="72">
                  <c:v>4.9842206753834301E-2</c:v>
                </c:pt>
                <c:pt idx="73">
                  <c:v>4.9802663973588873E-2</c:v>
                </c:pt>
                <c:pt idx="74">
                  <c:v>4.9763120802699373E-2</c:v>
                </c:pt>
                <c:pt idx="75">
                  <c:v>4.9723577241158792E-2</c:v>
                </c:pt>
                <c:pt idx="76">
                  <c:v>4.9684033288957721E-2</c:v>
                </c:pt>
                <c:pt idx="77">
                  <c:v>4.9644488946089402E-2</c:v>
                </c:pt>
                <c:pt idx="78">
                  <c:v>4.9604944212546874E-2</c:v>
                </c:pt>
                <c:pt idx="79">
                  <c:v>4.956539908832068E-2</c:v>
                </c:pt>
                <c:pt idx="80">
                  <c:v>4.9531235867570203E-2</c:v>
                </c:pt>
                <c:pt idx="81">
                  <c:v>4.9497072355236496E-2</c:v>
                </c:pt>
                <c:pt idx="82">
                  <c:v>4.9462908551312718E-2</c:v>
                </c:pt>
                <c:pt idx="83">
                  <c:v>4.9428744455794767E-2</c:v>
                </c:pt>
                <c:pt idx="84">
                  <c:v>4.939458006867864E-2</c:v>
                </c:pt>
                <c:pt idx="85">
                  <c:v>4.9360415389957453E-2</c:v>
                </c:pt>
                <c:pt idx="86">
                  <c:v>4.9326250419627266E-2</c:v>
                </c:pt>
                <c:pt idx="87">
                  <c:v>4.9292085157683872E-2</c:v>
                </c:pt>
                <c:pt idx="88">
                  <c:v>4.925791960412057E-2</c:v>
                </c:pt>
                <c:pt idx="89">
                  <c:v>4.9223753758933252E-2</c:v>
                </c:pt>
                <c:pt idx="90">
                  <c:v>4.9189587622117795E-2</c:v>
                </c:pt>
                <c:pt idx="91">
                  <c:v>4.9155421193667538E-2</c:v>
                </c:pt>
                <c:pt idx="92">
                  <c:v>4.9121254473578284E-2</c:v>
                </c:pt>
                <c:pt idx="93">
                  <c:v>4.9089972139462833E-2</c:v>
                </c:pt>
                <c:pt idx="94">
                  <c:v>4.9059170344025231E-2</c:v>
                </c:pt>
                <c:pt idx="95">
                  <c:v>4.9028368311560516E-2</c:v>
                </c:pt>
                <c:pt idx="96">
                  <c:v>4.8997566042065038E-2</c:v>
                </c:pt>
                <c:pt idx="97">
                  <c:v>4.896676353553512E-2</c:v>
                </c:pt>
                <c:pt idx="98">
                  <c:v>4.893596079196718E-2</c:v>
                </c:pt>
                <c:pt idx="99">
                  <c:v>4.8905157811356577E-2</c:v>
                </c:pt>
                <c:pt idx="100">
                  <c:v>4.8874354593701506E-2</c:v>
                </c:pt>
                <c:pt idx="101">
                  <c:v>4.8843551138997417E-2</c:v>
                </c:pt>
                <c:pt idx="102">
                  <c:v>4.8812747447240672E-2</c:v>
                </c:pt>
                <c:pt idx="103">
                  <c:v>4.878194351842758E-2</c:v>
                </c:pt>
                <c:pt idx="104">
                  <c:v>4.8751139352554554E-2</c:v>
                </c:pt>
                <c:pt idx="105">
                  <c:v>4.872033494961793E-2</c:v>
                </c:pt>
                <c:pt idx="106">
                  <c:v>4.868953030961308E-2</c:v>
                </c:pt>
                <c:pt idx="107">
                  <c:v>4.8658725432538276E-2</c:v>
                </c:pt>
                <c:pt idx="108">
                  <c:v>4.8627920318388917E-2</c:v>
                </c:pt>
                <c:pt idx="109">
                  <c:v>4.8597114967161334E-2</c:v>
                </c:pt>
                <c:pt idx="110">
                  <c:v>4.8566309378851868E-2</c:v>
                </c:pt>
                <c:pt idx="111">
                  <c:v>4.8535503553456927E-2</c:v>
                </c:pt>
                <c:pt idx="112">
                  <c:v>4.8504697490972845E-2</c:v>
                </c:pt>
                <c:pt idx="113">
                  <c:v>4.847389119139503E-2</c:v>
                </c:pt>
                <c:pt idx="114">
                  <c:v>4.8443084654721691E-2</c:v>
                </c:pt>
                <c:pt idx="115">
                  <c:v>4.8412277880948193E-2</c:v>
                </c:pt>
                <c:pt idx="116">
                  <c:v>4.8381470870070983E-2</c:v>
                </c:pt>
                <c:pt idx="117">
                  <c:v>4.8350663622086364E-2</c:v>
                </c:pt>
                <c:pt idx="118">
                  <c:v>4.831985613699067E-2</c:v>
                </c:pt>
                <c:pt idx="119">
                  <c:v>4.8289048414780288E-2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6-460E-B357-84FF3253A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33440"/>
        <c:axId val="255534976"/>
      </c:areaChart>
      <c:dateAx>
        <c:axId val="25553344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34976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255534976"/>
        <c:scaling>
          <c:orientation val="minMax"/>
          <c:max val="0.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33440"/>
        <c:crosses val="autoZero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Discount Factors</a:t>
            </a:r>
          </a:p>
        </c:rich>
      </c:tx>
      <c:layout>
        <c:manualLayout>
          <c:xMode val="edge"/>
          <c:yMode val="edge"/>
          <c:x val="0.41300242277407662"/>
          <c:y val="2.74727255478607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361430226598349E-2"/>
          <c:y val="0.29120879120879167"/>
          <c:w val="0.9158708359513511"/>
          <c:h val="0.43406593406593408"/>
        </c:manualLayout>
      </c:layout>
      <c:areaChart>
        <c:grouping val="standard"/>
        <c:varyColors val="0"/>
        <c:ser>
          <c:idx val="0"/>
          <c:order val="0"/>
          <c:tx>
            <c:strRef>
              <c:f>AUD_OIS!$V$58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AUD_OIS!$U$59:$U$179</c:f>
              <c:numCache>
                <c:formatCode>m/d/yyyy</c:formatCode>
                <c:ptCount val="121"/>
                <c:pt idx="0">
                  <c:v>43647.695798032408</c:v>
                </c:pt>
                <c:pt idx="1">
                  <c:v>43654.695798032408</c:v>
                </c:pt>
                <c:pt idx="2">
                  <c:v>43661.695798032408</c:v>
                </c:pt>
                <c:pt idx="3">
                  <c:v>43668.695798032408</c:v>
                </c:pt>
                <c:pt idx="4">
                  <c:v>43675.695798032408</c:v>
                </c:pt>
                <c:pt idx="5">
                  <c:v>43682.695798032408</c:v>
                </c:pt>
                <c:pt idx="6">
                  <c:v>43689.695798032408</c:v>
                </c:pt>
                <c:pt idx="7">
                  <c:v>43696.695798032408</c:v>
                </c:pt>
                <c:pt idx="8">
                  <c:v>43703.695798032408</c:v>
                </c:pt>
                <c:pt idx="9">
                  <c:v>43710.695798032408</c:v>
                </c:pt>
                <c:pt idx="10">
                  <c:v>43717.695798032408</c:v>
                </c:pt>
                <c:pt idx="11">
                  <c:v>43724.695798032408</c:v>
                </c:pt>
                <c:pt idx="12">
                  <c:v>43731.695798032408</c:v>
                </c:pt>
                <c:pt idx="13">
                  <c:v>43738.695798032408</c:v>
                </c:pt>
                <c:pt idx="14">
                  <c:v>43745.695798032408</c:v>
                </c:pt>
                <c:pt idx="15">
                  <c:v>43752.695798032408</c:v>
                </c:pt>
                <c:pt idx="16">
                  <c:v>43759.695798032408</c:v>
                </c:pt>
                <c:pt idx="17">
                  <c:v>43766.695798032408</c:v>
                </c:pt>
                <c:pt idx="18">
                  <c:v>43773.695798032408</c:v>
                </c:pt>
                <c:pt idx="19">
                  <c:v>43780.695798032408</c:v>
                </c:pt>
                <c:pt idx="20">
                  <c:v>43787.695798032408</c:v>
                </c:pt>
                <c:pt idx="21">
                  <c:v>43794.695798032408</c:v>
                </c:pt>
                <c:pt idx="22">
                  <c:v>43801.695798032408</c:v>
                </c:pt>
                <c:pt idx="23">
                  <c:v>43808.695798032408</c:v>
                </c:pt>
                <c:pt idx="24">
                  <c:v>43815.695798032408</c:v>
                </c:pt>
                <c:pt idx="25">
                  <c:v>43822.695798032408</c:v>
                </c:pt>
                <c:pt idx="26">
                  <c:v>43829.695798032408</c:v>
                </c:pt>
                <c:pt idx="27">
                  <c:v>43836.695798032408</c:v>
                </c:pt>
                <c:pt idx="28">
                  <c:v>43843.695798032408</c:v>
                </c:pt>
                <c:pt idx="29">
                  <c:v>43850.695798032408</c:v>
                </c:pt>
                <c:pt idx="30">
                  <c:v>43857.695798032408</c:v>
                </c:pt>
                <c:pt idx="31">
                  <c:v>43864.695798032408</c:v>
                </c:pt>
                <c:pt idx="32">
                  <c:v>43871.695798032408</c:v>
                </c:pt>
                <c:pt idx="33">
                  <c:v>43878.695798032408</c:v>
                </c:pt>
                <c:pt idx="34">
                  <c:v>43885.695798032408</c:v>
                </c:pt>
                <c:pt idx="35">
                  <c:v>43892.695798032408</c:v>
                </c:pt>
                <c:pt idx="36">
                  <c:v>43899.695798032408</c:v>
                </c:pt>
                <c:pt idx="37">
                  <c:v>43906.695798032408</c:v>
                </c:pt>
                <c:pt idx="38">
                  <c:v>43913.695798032408</c:v>
                </c:pt>
                <c:pt idx="39">
                  <c:v>43920.695798032408</c:v>
                </c:pt>
                <c:pt idx="40">
                  <c:v>43927.695798032408</c:v>
                </c:pt>
                <c:pt idx="41">
                  <c:v>43934.695798032408</c:v>
                </c:pt>
                <c:pt idx="42">
                  <c:v>43941.695798032408</c:v>
                </c:pt>
                <c:pt idx="43">
                  <c:v>43948.695798032408</c:v>
                </c:pt>
                <c:pt idx="44">
                  <c:v>43955.695798032408</c:v>
                </c:pt>
                <c:pt idx="45">
                  <c:v>43962.695798032408</c:v>
                </c:pt>
                <c:pt idx="46">
                  <c:v>43969.695798032408</c:v>
                </c:pt>
                <c:pt idx="47">
                  <c:v>43976.695798032408</c:v>
                </c:pt>
                <c:pt idx="48">
                  <c:v>43983.695798032408</c:v>
                </c:pt>
                <c:pt idx="49">
                  <c:v>43990.695798032408</c:v>
                </c:pt>
                <c:pt idx="50">
                  <c:v>43997.695798032408</c:v>
                </c:pt>
                <c:pt idx="51">
                  <c:v>44004.695798032408</c:v>
                </c:pt>
                <c:pt idx="52">
                  <c:v>44011.695798032408</c:v>
                </c:pt>
                <c:pt idx="53">
                  <c:v>44018.695798032408</c:v>
                </c:pt>
                <c:pt idx="54">
                  <c:v>44025.695798032408</c:v>
                </c:pt>
                <c:pt idx="55">
                  <c:v>44032.695798032408</c:v>
                </c:pt>
                <c:pt idx="56">
                  <c:v>44039.695798032408</c:v>
                </c:pt>
                <c:pt idx="57">
                  <c:v>44046.695798032408</c:v>
                </c:pt>
                <c:pt idx="58">
                  <c:v>44053.695798032408</c:v>
                </c:pt>
                <c:pt idx="59">
                  <c:v>44060.695798032408</c:v>
                </c:pt>
                <c:pt idx="60">
                  <c:v>44067.695798032408</c:v>
                </c:pt>
                <c:pt idx="61">
                  <c:v>44074.695798032408</c:v>
                </c:pt>
                <c:pt idx="62">
                  <c:v>44081.695798032408</c:v>
                </c:pt>
                <c:pt idx="63">
                  <c:v>44088.695798032408</c:v>
                </c:pt>
                <c:pt idx="64">
                  <c:v>44095.695798032408</c:v>
                </c:pt>
                <c:pt idx="65">
                  <c:v>44102.695798032408</c:v>
                </c:pt>
                <c:pt idx="66">
                  <c:v>44109.695798032408</c:v>
                </c:pt>
                <c:pt idx="67">
                  <c:v>44116.695798032408</c:v>
                </c:pt>
                <c:pt idx="68">
                  <c:v>44123.695798032408</c:v>
                </c:pt>
                <c:pt idx="69">
                  <c:v>44130.695798032408</c:v>
                </c:pt>
                <c:pt idx="70">
                  <c:v>44137.695798032408</c:v>
                </c:pt>
                <c:pt idx="71">
                  <c:v>44144.695798032408</c:v>
                </c:pt>
                <c:pt idx="72">
                  <c:v>44151.695798032408</c:v>
                </c:pt>
                <c:pt idx="73">
                  <c:v>44158.695798032408</c:v>
                </c:pt>
                <c:pt idx="74">
                  <c:v>44165.695798032408</c:v>
                </c:pt>
                <c:pt idx="75">
                  <c:v>44172.695798032408</c:v>
                </c:pt>
                <c:pt idx="76">
                  <c:v>44179.695798032408</c:v>
                </c:pt>
                <c:pt idx="77">
                  <c:v>44186.695798032408</c:v>
                </c:pt>
                <c:pt idx="78">
                  <c:v>44193.695798032408</c:v>
                </c:pt>
                <c:pt idx="79">
                  <c:v>44200.695798032408</c:v>
                </c:pt>
                <c:pt idx="80">
                  <c:v>44207.695798032408</c:v>
                </c:pt>
                <c:pt idx="81">
                  <c:v>44214.695798032408</c:v>
                </c:pt>
                <c:pt idx="82">
                  <c:v>44221.695798032408</c:v>
                </c:pt>
                <c:pt idx="83">
                  <c:v>44228.695798032408</c:v>
                </c:pt>
                <c:pt idx="84">
                  <c:v>44235.695798032408</c:v>
                </c:pt>
                <c:pt idx="85">
                  <c:v>44242.695798032408</c:v>
                </c:pt>
                <c:pt idx="86">
                  <c:v>44249.695798032408</c:v>
                </c:pt>
                <c:pt idx="87">
                  <c:v>44256.695798032408</c:v>
                </c:pt>
                <c:pt idx="88">
                  <c:v>44263.695798032408</c:v>
                </c:pt>
                <c:pt idx="89">
                  <c:v>44270.695798032408</c:v>
                </c:pt>
                <c:pt idx="90">
                  <c:v>44277.695798032408</c:v>
                </c:pt>
                <c:pt idx="91">
                  <c:v>44284.695798032408</c:v>
                </c:pt>
                <c:pt idx="92">
                  <c:v>44291.695798032408</c:v>
                </c:pt>
                <c:pt idx="93">
                  <c:v>44298.695798032408</c:v>
                </c:pt>
                <c:pt idx="94">
                  <c:v>44305.695798032408</c:v>
                </c:pt>
                <c:pt idx="95">
                  <c:v>44312.695798032408</c:v>
                </c:pt>
                <c:pt idx="96">
                  <c:v>44319.695798032408</c:v>
                </c:pt>
                <c:pt idx="97">
                  <c:v>44326.695798032408</c:v>
                </c:pt>
                <c:pt idx="98">
                  <c:v>44333.695798032408</c:v>
                </c:pt>
                <c:pt idx="99">
                  <c:v>44340.695798032408</c:v>
                </c:pt>
                <c:pt idx="100">
                  <c:v>44347.695798032408</c:v>
                </c:pt>
                <c:pt idx="101">
                  <c:v>44354.695798032408</c:v>
                </c:pt>
                <c:pt idx="102">
                  <c:v>44361.695798032408</c:v>
                </c:pt>
                <c:pt idx="103">
                  <c:v>44368.695798032408</c:v>
                </c:pt>
                <c:pt idx="104">
                  <c:v>44375.695798032408</c:v>
                </c:pt>
                <c:pt idx="105">
                  <c:v>44382.695798032408</c:v>
                </c:pt>
                <c:pt idx="106">
                  <c:v>44389.695798032408</c:v>
                </c:pt>
                <c:pt idx="107">
                  <c:v>44396.695798032408</c:v>
                </c:pt>
                <c:pt idx="108">
                  <c:v>44403.695798032408</c:v>
                </c:pt>
                <c:pt idx="109">
                  <c:v>44410.695798032408</c:v>
                </c:pt>
                <c:pt idx="110">
                  <c:v>44417.695798032408</c:v>
                </c:pt>
                <c:pt idx="111">
                  <c:v>44424.695798032408</c:v>
                </c:pt>
                <c:pt idx="112">
                  <c:v>44431.695798032408</c:v>
                </c:pt>
                <c:pt idx="113">
                  <c:v>44438.695798032408</c:v>
                </c:pt>
                <c:pt idx="114">
                  <c:v>44445.695798032408</c:v>
                </c:pt>
                <c:pt idx="115">
                  <c:v>44452.695798032408</c:v>
                </c:pt>
                <c:pt idx="116">
                  <c:v>44459.695798032408</c:v>
                </c:pt>
                <c:pt idx="117">
                  <c:v>44466.695798032408</c:v>
                </c:pt>
                <c:pt idx="118">
                  <c:v>44473.695798032408</c:v>
                </c:pt>
                <c:pt idx="119">
                  <c:v>44480.695798032408</c:v>
                </c:pt>
                <c:pt idx="120">
                  <c:v>44487.695798032408</c:v>
                </c:pt>
              </c:numCache>
            </c:numRef>
          </c:cat>
          <c:val>
            <c:numRef>
              <c:f>AUD_OIS!$V$59:$V$179</c:f>
              <c:numCache>
                <c:formatCode>0.00000</c:formatCode>
                <c:ptCount val="121"/>
                <c:pt idx="0">
                  <c:v>1</c:v>
                </c:pt>
                <c:pt idx="1">
                  <c:v>0.9967551698115632</c:v>
                </c:pt>
                <c:pt idx="2">
                  <c:v>0.99627186944434987</c:v>
                </c:pt>
                <c:pt idx="3">
                  <c:v>0.99516833855412468</c:v>
                </c:pt>
                <c:pt idx="4">
                  <c:v>0.9942677515868642</c:v>
                </c:pt>
                <c:pt idx="5">
                  <c:v>0.99343419409143097</c:v>
                </c:pt>
                <c:pt idx="6">
                  <c:v>0.99237930176178035</c:v>
                </c:pt>
                <c:pt idx="7">
                  <c:v>0.99140998010664516</c:v>
                </c:pt>
                <c:pt idx="8">
                  <c:v>0.99052605072065414</c:v>
                </c:pt>
                <c:pt idx="9">
                  <c:v>0.98972735710364101</c:v>
                </c:pt>
                <c:pt idx="10">
                  <c:v>0.98874008833266758</c:v>
                </c:pt>
                <c:pt idx="11">
                  <c:v>0.98778332955829662</c:v>
                </c:pt>
                <c:pt idx="12">
                  <c:v>0.98685700270466514</c:v>
                </c:pt>
                <c:pt idx="13">
                  <c:v>0.98596103247855915</c:v>
                </c:pt>
                <c:pt idx="14">
                  <c:v>0.98502391203659023</c:v>
                </c:pt>
                <c:pt idx="15">
                  <c:v>0.98407632550231572</c:v>
                </c:pt>
                <c:pt idx="16">
                  <c:v>0.98314478399014593</c:v>
                </c:pt>
                <c:pt idx="17">
                  <c:v>0.98222924592105876</c:v>
                </c:pt>
                <c:pt idx="18">
                  <c:v>0.98132967048806108</c:v>
                </c:pt>
                <c:pt idx="19">
                  <c:v>0.98039249816949481</c:v>
                </c:pt>
                <c:pt idx="20">
                  <c:v>0.97946566948490887</c:v>
                </c:pt>
                <c:pt idx="21">
                  <c:v>0.97854915767239181</c:v>
                </c:pt>
                <c:pt idx="22">
                  <c:v>0.97764293629130083</c:v>
                </c:pt>
                <c:pt idx="23">
                  <c:v>0.97671557705673762</c:v>
                </c:pt>
                <c:pt idx="24">
                  <c:v>0.97579578276065093</c:v>
                </c:pt>
                <c:pt idx="25">
                  <c:v>0.97488353412886153</c:v>
                </c:pt>
                <c:pt idx="26">
                  <c:v>0.97397881205909631</c:v>
                </c:pt>
                <c:pt idx="27">
                  <c:v>0.97306857176886141</c:v>
                </c:pt>
                <c:pt idx="28">
                  <c:v>0.97215475723226319</c:v>
                </c:pt>
                <c:pt idx="29">
                  <c:v>0.97124676984120928</c:v>
                </c:pt>
                <c:pt idx="30">
                  <c:v>0.97034459511504112</c:v>
                </c:pt>
                <c:pt idx="31">
                  <c:v>0.9694482186750929</c:v>
                </c:pt>
                <c:pt idx="32">
                  <c:v>0.96854150195793354</c:v>
                </c:pt>
                <c:pt idx="33">
                  <c:v>0.96763957698638259</c:v>
                </c:pt>
                <c:pt idx="34">
                  <c:v>0.96674243210687072</c:v>
                </c:pt>
                <c:pt idx="35">
                  <c:v>0.96585005573465177</c:v>
                </c:pt>
                <c:pt idx="36">
                  <c:v>0.96495049799003629</c:v>
                </c:pt>
                <c:pt idx="37">
                  <c:v>0.96405504456257807</c:v>
                </c:pt>
                <c:pt idx="38">
                  <c:v>0.96316368568631816</c:v>
                </c:pt>
                <c:pt idx="39">
                  <c:v>0.96227641164565214</c:v>
                </c:pt>
                <c:pt idx="40">
                  <c:v>0.96137869978746615</c:v>
                </c:pt>
                <c:pt idx="41">
                  <c:v>0.96047320821826054</c:v>
                </c:pt>
                <c:pt idx="42">
                  <c:v>0.9595705528810905</c:v>
                </c:pt>
                <c:pt idx="43">
                  <c:v>0.95867072742076165</c:v>
                </c:pt>
                <c:pt idx="44">
                  <c:v>0.95777372550547668</c:v>
                </c:pt>
                <c:pt idx="45">
                  <c:v>0.9568700075207357</c:v>
                </c:pt>
                <c:pt idx="46">
                  <c:v>0.95596869480803004</c:v>
                </c:pt>
                <c:pt idx="47">
                  <c:v>0.95506978220015415</c:v>
                </c:pt>
                <c:pt idx="48">
                  <c:v>0.95417326454638296</c:v>
                </c:pt>
                <c:pt idx="49">
                  <c:v>0.95329151088374109</c:v>
                </c:pt>
                <c:pt idx="50">
                  <c:v>0.95241472640941582</c:v>
                </c:pt>
                <c:pt idx="51">
                  <c:v>0.95154088240170709</c:v>
                </c:pt>
                <c:pt idx="52">
                  <c:v>0.95066997229166461</c:v>
                </c:pt>
                <c:pt idx="53">
                  <c:v>0.94979661039479391</c:v>
                </c:pt>
                <c:pt idx="54">
                  <c:v>0.94892186947442625</c:v>
                </c:pt>
                <c:pt idx="55">
                  <c:v>0.9480497057362457</c:v>
                </c:pt>
                <c:pt idx="56">
                  <c:v>0.94718011358583387</c:v>
                </c:pt>
                <c:pt idx="57">
                  <c:v>0.94631308744823328</c:v>
                </c:pt>
                <c:pt idx="58">
                  <c:v>0.94544862176788236</c:v>
                </c:pt>
                <c:pt idx="59">
                  <c:v>0.94458671100856362</c:v>
                </c:pt>
                <c:pt idx="60">
                  <c:v>0.94372734965333926</c:v>
                </c:pt>
                <c:pt idx="61">
                  <c:v>0.94287053220449524</c:v>
                </c:pt>
                <c:pt idx="62">
                  <c:v>0.94201625318348614</c:v>
                </c:pt>
                <c:pt idx="63">
                  <c:v>0.94116450713087074</c:v>
                </c:pt>
                <c:pt idx="64">
                  <c:v>0.9403152886062619</c:v>
                </c:pt>
                <c:pt idx="65">
                  <c:v>0.93946859218826306</c:v>
                </c:pt>
                <c:pt idx="66">
                  <c:v>0.9386197300896908</c:v>
                </c:pt>
                <c:pt idx="67">
                  <c:v>0.93776691377530463</c:v>
                </c:pt>
                <c:pt idx="68">
                  <c:v>0.93691629276625554</c:v>
                </c:pt>
                <c:pt idx="69">
                  <c:v>0.93606786251420704</c:v>
                </c:pt>
                <c:pt idx="70">
                  <c:v>0.93522161848485152</c:v>
                </c:pt>
                <c:pt idx="71">
                  <c:v>0.93437755615786355</c:v>
                </c:pt>
                <c:pt idx="72">
                  <c:v>0.93353567102686319</c:v>
                </c:pt>
                <c:pt idx="73">
                  <c:v>0.93269595859938004</c:v>
                </c:pt>
                <c:pt idx="74">
                  <c:v>0.93185841439680683</c:v>
                </c:pt>
                <c:pt idx="75">
                  <c:v>0.93102303395436381</c:v>
                </c:pt>
                <c:pt idx="76">
                  <c:v>0.9301898128210625</c:v>
                </c:pt>
                <c:pt idx="77">
                  <c:v>0.92935874655966</c:v>
                </c:pt>
                <c:pt idx="78">
                  <c:v>0.92852983074662365</c:v>
                </c:pt>
                <c:pt idx="79">
                  <c:v>0.92770306097209565</c:v>
                </c:pt>
                <c:pt idx="80">
                  <c:v>0.92687078416467417</c:v>
                </c:pt>
                <c:pt idx="81">
                  <c:v>0.92604046706718568</c:v>
                </c:pt>
                <c:pt idx="82">
                  <c:v>0.92521210576525248</c:v>
                </c:pt>
                <c:pt idx="83">
                  <c:v>0.92438569635563816</c:v>
                </c:pt>
                <c:pt idx="84">
                  <c:v>0.92356123494622111</c:v>
                </c:pt>
                <c:pt idx="85">
                  <c:v>0.92273871765596882</c:v>
                </c:pt>
                <c:pt idx="86">
                  <c:v>0.9219181406148993</c:v>
                </c:pt>
                <c:pt idx="87">
                  <c:v>0.92109949996405582</c:v>
                </c:pt>
                <c:pt idx="88">
                  <c:v>0.92028279185548056</c:v>
                </c:pt>
                <c:pt idx="89">
                  <c:v>0.91946801245217713</c:v>
                </c:pt>
                <c:pt idx="90">
                  <c:v>0.91865515792808483</c:v>
                </c:pt>
                <c:pt idx="91">
                  <c:v>0.91784422446805325</c:v>
                </c:pt>
                <c:pt idx="92">
                  <c:v>0.91703520826780482</c:v>
                </c:pt>
                <c:pt idx="93">
                  <c:v>0.91622339477864656</c:v>
                </c:pt>
                <c:pt idx="94">
                  <c:v>0.91541260511262923</c:v>
                </c:pt>
                <c:pt idx="95">
                  <c:v>0.91460361313785066</c:v>
                </c:pt>
                <c:pt idx="96">
                  <c:v>0.91379641536797263</c:v>
                </c:pt>
                <c:pt idx="97">
                  <c:v>0.91299100832605762</c:v>
                </c:pt>
                <c:pt idx="98">
                  <c:v>0.91218738854454406</c:v>
                </c:pt>
                <c:pt idx="99">
                  <c:v>0.9113855525652238</c:v>
                </c:pt>
                <c:pt idx="100">
                  <c:v>0.91058549693921098</c:v>
                </c:pt>
                <c:pt idx="101">
                  <c:v>0.90978721822692732</c:v>
                </c:pt>
                <c:pt idx="102">
                  <c:v>0.90899071299807155</c:v>
                </c:pt>
                <c:pt idx="103">
                  <c:v>0.90819597783159689</c:v>
                </c:pt>
                <c:pt idx="104">
                  <c:v>0.90740300931568663</c:v>
                </c:pt>
                <c:pt idx="105">
                  <c:v>0.90661180404773045</c:v>
                </c:pt>
                <c:pt idx="106">
                  <c:v>0.90582235863430205</c:v>
                </c:pt>
                <c:pt idx="107">
                  <c:v>0.90503466969112822</c:v>
                </c:pt>
                <c:pt idx="108">
                  <c:v>0.90424873384307558</c:v>
                </c:pt>
                <c:pt idx="109">
                  <c:v>0.90346454772411988</c:v>
                </c:pt>
                <c:pt idx="110">
                  <c:v>0.90268210797732396</c:v>
                </c:pt>
                <c:pt idx="111">
                  <c:v>0.90190141125481416</c:v>
                </c:pt>
                <c:pt idx="112">
                  <c:v>0.90112245421775694</c:v>
                </c:pt>
                <c:pt idx="113">
                  <c:v>0.90034523353633722</c:v>
                </c:pt>
                <c:pt idx="114">
                  <c:v>0.89956974588972771</c:v>
                </c:pt>
                <c:pt idx="115">
                  <c:v>0.89879598796607652</c:v>
                </c:pt>
                <c:pt idx="116">
                  <c:v>0.89802395646247635</c:v>
                </c:pt>
                <c:pt idx="117">
                  <c:v>0.89725364808494379</c:v>
                </c:pt>
                <c:pt idx="118">
                  <c:v>0.89648505954839575</c:v>
                </c:pt>
                <c:pt idx="119">
                  <c:v>0.89571818757662658</c:v>
                </c:pt>
                <c:pt idx="120">
                  <c:v>0.89495302890228701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D-48A7-A5A0-F127FA589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70656"/>
        <c:axId val="116076544"/>
      </c:areaChart>
      <c:dateAx>
        <c:axId val="1160706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076544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16076544"/>
        <c:scaling>
          <c:orientation val="minMax"/>
          <c:max val="1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070656"/>
        <c:crosses val="autoZero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Forward Rates</a:t>
            </a:r>
          </a:p>
        </c:rich>
      </c:tx>
      <c:layout>
        <c:manualLayout>
          <c:xMode val="edge"/>
          <c:yMode val="edge"/>
          <c:x val="0.47454175152749489"/>
          <c:y val="2.11864406779661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56415478615102E-2"/>
          <c:y val="0.23305084745762725"/>
          <c:w val="0.89613034623217924"/>
          <c:h val="0.55508474576271105"/>
        </c:manualLayout>
      </c:layout>
      <c:areaChart>
        <c:grouping val="standard"/>
        <c:varyColors val="0"/>
        <c:ser>
          <c:idx val="0"/>
          <c:order val="0"/>
          <c:tx>
            <c:strRef>
              <c:f>IRBootstrap1m!$W$58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IRBootstrap1m!$U$59:$U$178</c:f>
              <c:numCache>
                <c:formatCode>m/d/yyyy</c:formatCode>
                <c:ptCount val="120"/>
                <c:pt idx="0">
                  <c:v>43647.695798032408</c:v>
                </c:pt>
                <c:pt idx="1">
                  <c:v>43654.695798032408</c:v>
                </c:pt>
                <c:pt idx="2">
                  <c:v>43661.695798032408</c:v>
                </c:pt>
                <c:pt idx="3">
                  <c:v>43668.695798032408</c:v>
                </c:pt>
                <c:pt idx="4">
                  <c:v>43675.695798032408</c:v>
                </c:pt>
                <c:pt idx="5">
                  <c:v>43682.695798032408</c:v>
                </c:pt>
                <c:pt idx="6">
                  <c:v>43689.695798032408</c:v>
                </c:pt>
                <c:pt idx="7">
                  <c:v>43696.695798032408</c:v>
                </c:pt>
                <c:pt idx="8">
                  <c:v>43703.695798032408</c:v>
                </c:pt>
                <c:pt idx="9">
                  <c:v>43710.695798032408</c:v>
                </c:pt>
                <c:pt idx="10">
                  <c:v>43717.695798032408</c:v>
                </c:pt>
                <c:pt idx="11">
                  <c:v>43724.695798032408</c:v>
                </c:pt>
                <c:pt idx="12">
                  <c:v>43731.695798032408</c:v>
                </c:pt>
                <c:pt idx="13">
                  <c:v>43738.695798032408</c:v>
                </c:pt>
                <c:pt idx="14">
                  <c:v>43745.695798032408</c:v>
                </c:pt>
                <c:pt idx="15">
                  <c:v>43752.695798032408</c:v>
                </c:pt>
                <c:pt idx="16">
                  <c:v>43759.695798032408</c:v>
                </c:pt>
                <c:pt idx="17">
                  <c:v>43766.695798032408</c:v>
                </c:pt>
                <c:pt idx="18">
                  <c:v>43773.695798032408</c:v>
                </c:pt>
                <c:pt idx="19">
                  <c:v>43780.695798032408</c:v>
                </c:pt>
                <c:pt idx="20">
                  <c:v>43787.695798032408</c:v>
                </c:pt>
                <c:pt idx="21">
                  <c:v>43794.695798032408</c:v>
                </c:pt>
                <c:pt idx="22">
                  <c:v>43801.695798032408</c:v>
                </c:pt>
                <c:pt idx="23">
                  <c:v>43808.695798032408</c:v>
                </c:pt>
                <c:pt idx="24">
                  <c:v>43815.695798032408</c:v>
                </c:pt>
                <c:pt idx="25">
                  <c:v>43822.695798032408</c:v>
                </c:pt>
                <c:pt idx="26">
                  <c:v>43829.695798032408</c:v>
                </c:pt>
                <c:pt idx="27">
                  <c:v>43836.695798032408</c:v>
                </c:pt>
                <c:pt idx="28">
                  <c:v>43843.695798032408</c:v>
                </c:pt>
                <c:pt idx="29">
                  <c:v>43850.695798032408</c:v>
                </c:pt>
                <c:pt idx="30">
                  <c:v>43857.695798032408</c:v>
                </c:pt>
                <c:pt idx="31">
                  <c:v>43864.695798032408</c:v>
                </c:pt>
                <c:pt idx="32">
                  <c:v>43871.695798032408</c:v>
                </c:pt>
                <c:pt idx="33">
                  <c:v>43878.695798032408</c:v>
                </c:pt>
                <c:pt idx="34">
                  <c:v>43885.695798032408</c:v>
                </c:pt>
                <c:pt idx="35">
                  <c:v>43892.695798032408</c:v>
                </c:pt>
                <c:pt idx="36">
                  <c:v>43899.695798032408</c:v>
                </c:pt>
                <c:pt idx="37">
                  <c:v>43906.695798032408</c:v>
                </c:pt>
                <c:pt idx="38">
                  <c:v>43913.695798032408</c:v>
                </c:pt>
                <c:pt idx="39">
                  <c:v>43920.695798032408</c:v>
                </c:pt>
                <c:pt idx="40">
                  <c:v>43927.695798032408</c:v>
                </c:pt>
                <c:pt idx="41">
                  <c:v>43934.695798032408</c:v>
                </c:pt>
                <c:pt idx="42">
                  <c:v>43941.695798032408</c:v>
                </c:pt>
                <c:pt idx="43">
                  <c:v>43948.695798032408</c:v>
                </c:pt>
                <c:pt idx="44">
                  <c:v>43955.695798032408</c:v>
                </c:pt>
                <c:pt idx="45">
                  <c:v>43962.695798032408</c:v>
                </c:pt>
                <c:pt idx="46">
                  <c:v>43969.695798032408</c:v>
                </c:pt>
                <c:pt idx="47">
                  <c:v>43976.695798032408</c:v>
                </c:pt>
                <c:pt idx="48">
                  <c:v>43983.695798032408</c:v>
                </c:pt>
                <c:pt idx="49">
                  <c:v>43990.695798032408</c:v>
                </c:pt>
                <c:pt idx="50">
                  <c:v>43997.695798032408</c:v>
                </c:pt>
                <c:pt idx="51">
                  <c:v>44004.695798032408</c:v>
                </c:pt>
                <c:pt idx="52">
                  <c:v>44011.695798032408</c:v>
                </c:pt>
                <c:pt idx="53">
                  <c:v>44018.695798032408</c:v>
                </c:pt>
                <c:pt idx="54">
                  <c:v>44025.695798032408</c:v>
                </c:pt>
                <c:pt idx="55">
                  <c:v>44032.695798032408</c:v>
                </c:pt>
                <c:pt idx="56">
                  <c:v>44039.695798032408</c:v>
                </c:pt>
                <c:pt idx="57">
                  <c:v>44046.695798032408</c:v>
                </c:pt>
                <c:pt idx="58">
                  <c:v>44053.695798032408</c:v>
                </c:pt>
                <c:pt idx="59">
                  <c:v>44060.695798032408</c:v>
                </c:pt>
                <c:pt idx="60">
                  <c:v>44067.695798032408</c:v>
                </c:pt>
                <c:pt idx="61">
                  <c:v>44074.695798032408</c:v>
                </c:pt>
                <c:pt idx="62">
                  <c:v>44081.695798032408</c:v>
                </c:pt>
                <c:pt idx="63">
                  <c:v>44088.695798032408</c:v>
                </c:pt>
                <c:pt idx="64">
                  <c:v>44095.695798032408</c:v>
                </c:pt>
                <c:pt idx="65">
                  <c:v>44102.695798032408</c:v>
                </c:pt>
                <c:pt idx="66">
                  <c:v>44109.695798032408</c:v>
                </c:pt>
                <c:pt idx="67">
                  <c:v>44116.695798032408</c:v>
                </c:pt>
                <c:pt idx="68">
                  <c:v>44123.695798032408</c:v>
                </c:pt>
                <c:pt idx="69">
                  <c:v>44130.695798032408</c:v>
                </c:pt>
                <c:pt idx="70">
                  <c:v>44137.695798032408</c:v>
                </c:pt>
                <c:pt idx="71">
                  <c:v>44144.695798032408</c:v>
                </c:pt>
                <c:pt idx="72">
                  <c:v>44151.695798032408</c:v>
                </c:pt>
                <c:pt idx="73">
                  <c:v>44158.695798032408</c:v>
                </c:pt>
                <c:pt idx="74">
                  <c:v>44165.695798032408</c:v>
                </c:pt>
                <c:pt idx="75">
                  <c:v>44172.695798032408</c:v>
                </c:pt>
                <c:pt idx="76">
                  <c:v>44179.695798032408</c:v>
                </c:pt>
                <c:pt idx="77">
                  <c:v>44186.695798032408</c:v>
                </c:pt>
                <c:pt idx="78">
                  <c:v>44193.695798032408</c:v>
                </c:pt>
                <c:pt idx="79">
                  <c:v>44200.695798032408</c:v>
                </c:pt>
                <c:pt idx="80">
                  <c:v>44207.695798032408</c:v>
                </c:pt>
                <c:pt idx="81">
                  <c:v>44214.695798032408</c:v>
                </c:pt>
                <c:pt idx="82">
                  <c:v>44221.695798032408</c:v>
                </c:pt>
                <c:pt idx="83">
                  <c:v>44228.695798032408</c:v>
                </c:pt>
                <c:pt idx="84">
                  <c:v>44235.695798032408</c:v>
                </c:pt>
                <c:pt idx="85">
                  <c:v>44242.695798032408</c:v>
                </c:pt>
                <c:pt idx="86">
                  <c:v>44249.695798032408</c:v>
                </c:pt>
                <c:pt idx="87">
                  <c:v>44256.695798032408</c:v>
                </c:pt>
                <c:pt idx="88">
                  <c:v>44263.695798032408</c:v>
                </c:pt>
                <c:pt idx="89">
                  <c:v>44270.695798032408</c:v>
                </c:pt>
                <c:pt idx="90">
                  <c:v>44277.695798032408</c:v>
                </c:pt>
                <c:pt idx="91">
                  <c:v>44284.695798032408</c:v>
                </c:pt>
                <c:pt idx="92">
                  <c:v>44291.695798032408</c:v>
                </c:pt>
                <c:pt idx="93">
                  <c:v>44298.695798032408</c:v>
                </c:pt>
                <c:pt idx="94">
                  <c:v>44305.695798032408</c:v>
                </c:pt>
                <c:pt idx="95">
                  <c:v>44312.695798032408</c:v>
                </c:pt>
                <c:pt idx="96">
                  <c:v>44319.695798032408</c:v>
                </c:pt>
                <c:pt idx="97">
                  <c:v>44326.695798032408</c:v>
                </c:pt>
                <c:pt idx="98">
                  <c:v>44333.695798032408</c:v>
                </c:pt>
                <c:pt idx="99">
                  <c:v>44340.695798032408</c:v>
                </c:pt>
                <c:pt idx="100">
                  <c:v>44347.695798032408</c:v>
                </c:pt>
                <c:pt idx="101">
                  <c:v>44354.695798032408</c:v>
                </c:pt>
                <c:pt idx="102">
                  <c:v>44361.695798032408</c:v>
                </c:pt>
                <c:pt idx="103">
                  <c:v>44368.695798032408</c:v>
                </c:pt>
                <c:pt idx="104">
                  <c:v>44375.695798032408</c:v>
                </c:pt>
                <c:pt idx="105">
                  <c:v>44382.695798032408</c:v>
                </c:pt>
                <c:pt idx="106">
                  <c:v>44389.695798032408</c:v>
                </c:pt>
                <c:pt idx="107">
                  <c:v>44396.695798032408</c:v>
                </c:pt>
                <c:pt idx="108">
                  <c:v>44403.695798032408</c:v>
                </c:pt>
                <c:pt idx="109">
                  <c:v>44410.695798032408</c:v>
                </c:pt>
                <c:pt idx="110">
                  <c:v>44417.695798032408</c:v>
                </c:pt>
                <c:pt idx="111">
                  <c:v>44424.695798032408</c:v>
                </c:pt>
                <c:pt idx="112">
                  <c:v>44431.695798032408</c:v>
                </c:pt>
                <c:pt idx="113">
                  <c:v>44438.695798032408</c:v>
                </c:pt>
                <c:pt idx="114">
                  <c:v>44445.695798032408</c:v>
                </c:pt>
                <c:pt idx="115">
                  <c:v>44452.695798032408</c:v>
                </c:pt>
                <c:pt idx="116">
                  <c:v>44459.695798032408</c:v>
                </c:pt>
                <c:pt idx="117">
                  <c:v>44466.695798032408</c:v>
                </c:pt>
                <c:pt idx="118">
                  <c:v>44473.695798032408</c:v>
                </c:pt>
                <c:pt idx="119">
                  <c:v>44480.695798032408</c:v>
                </c:pt>
              </c:numCache>
            </c:numRef>
          </c:cat>
          <c:val>
            <c:numRef>
              <c:f>IRBootstrap1m!$W$59:$W$178</c:f>
              <c:numCache>
                <c:formatCode>0.00%</c:formatCode>
                <c:ptCount val="120"/>
                <c:pt idx="0">
                  <c:v>5.001159933962359E-2</c:v>
                </c:pt>
                <c:pt idx="1">
                  <c:v>5.0001326825367239E-2</c:v>
                </c:pt>
                <c:pt idx="2">
                  <c:v>4.9956466392337341E-2</c:v>
                </c:pt>
                <c:pt idx="3">
                  <c:v>4.9911605620881323E-2</c:v>
                </c:pt>
                <c:pt idx="4">
                  <c:v>4.9866744511010773E-2</c:v>
                </c:pt>
                <c:pt idx="5">
                  <c:v>4.9819010057204745E-2</c:v>
                </c:pt>
                <c:pt idx="6">
                  <c:v>4.9768402201005708E-2</c:v>
                </c:pt>
                <c:pt idx="7">
                  <c:v>4.9720858486067075E-2</c:v>
                </c:pt>
                <c:pt idx="8">
                  <c:v>4.9673314391032966E-2</c:v>
                </c:pt>
                <c:pt idx="9">
                  <c:v>4.9625769915868645E-2</c:v>
                </c:pt>
                <c:pt idx="10">
                  <c:v>4.9579386857978899E-2</c:v>
                </c:pt>
                <c:pt idx="11">
                  <c:v>4.9532073995926441E-2</c:v>
                </c:pt>
                <c:pt idx="12">
                  <c:v>4.9484760757437164E-2</c:v>
                </c:pt>
                <c:pt idx="13">
                  <c:v>4.9437447142511068E-2</c:v>
                </c:pt>
                <c:pt idx="14">
                  <c:v>4.9656495285333842E-2</c:v>
                </c:pt>
                <c:pt idx="15">
                  <c:v>4.9761389850787756E-2</c:v>
                </c:pt>
                <c:pt idx="16">
                  <c:v>4.9767349812537116E-2</c:v>
                </c:pt>
                <c:pt idx="17">
                  <c:v>4.9773309768289052E-2</c:v>
                </c:pt>
                <c:pt idx="18">
                  <c:v>4.977926971808988E-2</c:v>
                </c:pt>
                <c:pt idx="19">
                  <c:v>4.9785229661904858E-2</c:v>
                </c:pt>
                <c:pt idx="20">
                  <c:v>4.9791189599768727E-2</c:v>
                </c:pt>
                <c:pt idx="21">
                  <c:v>4.9797149531623584E-2</c:v>
                </c:pt>
                <c:pt idx="22">
                  <c:v>4.9803109457527341E-2</c:v>
                </c:pt>
                <c:pt idx="23">
                  <c:v>4.9809069377445239E-2</c:v>
                </c:pt>
                <c:pt idx="24">
                  <c:v>4.9762013897713793E-2</c:v>
                </c:pt>
                <c:pt idx="25">
                  <c:v>4.9722137651708583E-2</c:v>
                </c:pt>
                <c:pt idx="26">
                  <c:v>4.9720366196126041E-2</c:v>
                </c:pt>
                <c:pt idx="27">
                  <c:v>4.9718594739999337E-2</c:v>
                </c:pt>
                <c:pt idx="28">
                  <c:v>4.971682328335162E-2</c:v>
                </c:pt>
                <c:pt idx="29">
                  <c:v>4.9715051826182889E-2</c:v>
                </c:pt>
                <c:pt idx="30">
                  <c:v>4.9713280368481563E-2</c:v>
                </c:pt>
                <c:pt idx="31">
                  <c:v>4.9711508910259231E-2</c:v>
                </c:pt>
                <c:pt idx="32">
                  <c:v>4.9709737451492729E-2</c:v>
                </c:pt>
                <c:pt idx="33">
                  <c:v>4.9707965992216795E-2</c:v>
                </c:pt>
                <c:pt idx="34">
                  <c:v>4.9706194532396698E-2</c:v>
                </c:pt>
                <c:pt idx="35">
                  <c:v>4.9704423072055581E-2</c:v>
                </c:pt>
                <c:pt idx="36">
                  <c:v>4.9702651611193457E-2</c:v>
                </c:pt>
                <c:pt idx="37">
                  <c:v>4.9707420317310583E-2</c:v>
                </c:pt>
                <c:pt idx="38">
                  <c:v>4.9711040078156889E-2</c:v>
                </c:pt>
                <c:pt idx="39">
                  <c:v>4.9709887284449729E-2</c:v>
                </c:pt>
                <c:pt idx="40">
                  <c:v>4.9708734490511004E-2</c:v>
                </c:pt>
                <c:pt idx="41">
                  <c:v>4.9707581696352303E-2</c:v>
                </c:pt>
                <c:pt idx="42">
                  <c:v>4.9706428901962037E-2</c:v>
                </c:pt>
                <c:pt idx="43">
                  <c:v>4.9705276107317058E-2</c:v>
                </c:pt>
                <c:pt idx="44">
                  <c:v>4.9704123312533141E-2</c:v>
                </c:pt>
                <c:pt idx="45">
                  <c:v>4.970297051747135E-2</c:v>
                </c:pt>
                <c:pt idx="46">
                  <c:v>4.9701817722201155E-2</c:v>
                </c:pt>
                <c:pt idx="47">
                  <c:v>4.9700664926699396E-2</c:v>
                </c:pt>
                <c:pt idx="48">
                  <c:v>4.9699512130977661E-2</c:v>
                </c:pt>
                <c:pt idx="49">
                  <c:v>4.969835933502436E-2</c:v>
                </c:pt>
                <c:pt idx="50">
                  <c:v>4.9699089256666697E-2</c:v>
                </c:pt>
                <c:pt idx="51">
                  <c:v>4.9699452048776224E-2</c:v>
                </c:pt>
                <c:pt idx="52">
                  <c:v>4.9698431043337932E-2</c:v>
                </c:pt>
                <c:pt idx="53">
                  <c:v>4.9697410037621771E-2</c:v>
                </c:pt>
                <c:pt idx="54">
                  <c:v>4.9696389031836138E-2</c:v>
                </c:pt>
                <c:pt idx="55">
                  <c:v>4.9695368025784212E-2</c:v>
                </c:pt>
                <c:pt idx="56">
                  <c:v>4.9694347019639658E-2</c:v>
                </c:pt>
                <c:pt idx="57">
                  <c:v>4.969332601322881E-2</c:v>
                </c:pt>
                <c:pt idx="58">
                  <c:v>4.9692305006736923E-2</c:v>
                </c:pt>
                <c:pt idx="59">
                  <c:v>4.9691283999967154E-2</c:v>
                </c:pt>
                <c:pt idx="60">
                  <c:v>4.9690262993127919E-2</c:v>
                </c:pt>
                <c:pt idx="61">
                  <c:v>4.9689241986010817E-2</c:v>
                </c:pt>
                <c:pt idx="62">
                  <c:v>4.9688220978777932E-2</c:v>
                </c:pt>
                <c:pt idx="63">
                  <c:v>4.9686893964697401E-2</c:v>
                </c:pt>
                <c:pt idx="64">
                  <c:v>4.9685630094549973E-2</c:v>
                </c:pt>
                <c:pt idx="65">
                  <c:v>4.9684592086285076E-2</c:v>
                </c:pt>
                <c:pt idx="66">
                  <c:v>4.9683554077823357E-2</c:v>
                </c:pt>
                <c:pt idx="67">
                  <c:v>4.9682516069187957E-2</c:v>
                </c:pt>
                <c:pt idx="68">
                  <c:v>4.9681478060321006E-2</c:v>
                </c:pt>
                <c:pt idx="69">
                  <c:v>4.9680440051373002E-2</c:v>
                </c:pt>
                <c:pt idx="70">
                  <c:v>4.9679402042193441E-2</c:v>
                </c:pt>
                <c:pt idx="71">
                  <c:v>4.9678364032840205E-2</c:v>
                </c:pt>
                <c:pt idx="72">
                  <c:v>4.9677326023301722E-2</c:v>
                </c:pt>
                <c:pt idx="73">
                  <c:v>4.9676288013577992E-2</c:v>
                </c:pt>
                <c:pt idx="74">
                  <c:v>4.9675250003611122E-2</c:v>
                </c:pt>
                <c:pt idx="75">
                  <c:v>4.9674211993586362E-2</c:v>
                </c:pt>
                <c:pt idx="76">
                  <c:v>4.9671510037086239E-2</c:v>
                </c:pt>
                <c:pt idx="77">
                  <c:v>4.9669163857827429E-2</c:v>
                </c:pt>
                <c:pt idx="78">
                  <c:v>4.9668049217340061E-2</c:v>
                </c:pt>
                <c:pt idx="79">
                  <c:v>4.9666934576644284E-2</c:v>
                </c:pt>
                <c:pt idx="80">
                  <c:v>4.9665819935670638E-2</c:v>
                </c:pt>
                <c:pt idx="81">
                  <c:v>4.9664705294639101E-2</c:v>
                </c:pt>
                <c:pt idx="82">
                  <c:v>4.9663590653306534E-2</c:v>
                </c:pt>
                <c:pt idx="83">
                  <c:v>4.9662476011777139E-2</c:v>
                </c:pt>
                <c:pt idx="84">
                  <c:v>4.9661361370039341E-2</c:v>
                </c:pt>
                <c:pt idx="85">
                  <c:v>4.966024672809314E-2</c:v>
                </c:pt>
                <c:pt idx="86">
                  <c:v>4.9659132085857483E-2</c:v>
                </c:pt>
                <c:pt idx="87">
                  <c:v>4.9658017443575515E-2</c:v>
                </c:pt>
                <c:pt idx="88">
                  <c:v>4.9656902800992518E-2</c:v>
                </c:pt>
                <c:pt idx="89">
                  <c:v>4.9653155928849814E-2</c:v>
                </c:pt>
                <c:pt idx="90">
                  <c:v>4.9649985779922474E-2</c:v>
                </c:pt>
                <c:pt idx="91">
                  <c:v>4.9648767620873127E-2</c:v>
                </c:pt>
                <c:pt idx="92">
                  <c:v>4.9647549461418548E-2</c:v>
                </c:pt>
                <c:pt idx="93">
                  <c:v>4.9646331301871349E-2</c:v>
                </c:pt>
                <c:pt idx="94">
                  <c:v>4.9645113141999965E-2</c:v>
                </c:pt>
                <c:pt idx="95">
                  <c:v>4.9643894981804389E-2</c:v>
                </c:pt>
                <c:pt idx="96">
                  <c:v>4.9642676821504618E-2</c:v>
                </c:pt>
                <c:pt idx="97">
                  <c:v>4.9641458660880655E-2</c:v>
                </c:pt>
                <c:pt idx="98">
                  <c:v>4.9640240499920933E-2</c:v>
                </c:pt>
                <c:pt idx="99">
                  <c:v>4.9639022338891739E-2</c:v>
                </c:pt>
                <c:pt idx="100">
                  <c:v>4.9637804177434165E-2</c:v>
                </c:pt>
                <c:pt idx="101">
                  <c:v>4.9636586015895538E-2</c:v>
                </c:pt>
                <c:pt idx="102">
                  <c:v>4.9631966190650009E-2</c:v>
                </c:pt>
                <c:pt idx="103">
                  <c:v>4.9628105068236783E-2</c:v>
                </c:pt>
                <c:pt idx="104">
                  <c:v>4.9626770180313251E-2</c:v>
                </c:pt>
                <c:pt idx="105">
                  <c:v>4.9625435292181316E-2</c:v>
                </c:pt>
                <c:pt idx="106">
                  <c:v>4.9624100403563097E-2</c:v>
                </c:pt>
                <c:pt idx="107">
                  <c:v>4.9622765514748056E-2</c:v>
                </c:pt>
                <c:pt idx="108">
                  <c:v>4.9621430625724612E-2</c:v>
                </c:pt>
                <c:pt idx="109">
                  <c:v>4.9620095736214891E-2</c:v>
                </c:pt>
                <c:pt idx="110">
                  <c:v>4.9618760846496759E-2</c:v>
                </c:pt>
                <c:pt idx="111">
                  <c:v>4.9617425956477605E-2</c:v>
                </c:pt>
                <c:pt idx="112">
                  <c:v>4.9616091066250041E-2</c:v>
                </c:pt>
                <c:pt idx="113">
                  <c:v>4.96147561755362E-2</c:v>
                </c:pt>
                <c:pt idx="114">
                  <c:v>4.9613421284625536E-2</c:v>
                </c:pt>
                <c:pt idx="115">
                  <c:v>5.0017303603153228E-2</c:v>
                </c:pt>
                <c:pt idx="116">
                  <c:v>5.0329573058515785E-2</c:v>
                </c:pt>
                <c:pt idx="117">
                  <c:v>5.0340570086410449E-2</c:v>
                </c:pt>
                <c:pt idx="118">
                  <c:v>5.0351567094159319E-2</c:v>
                </c:pt>
                <c:pt idx="119">
                  <c:v>5.0362564081484526E-2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A-42FF-8A33-86B7E839B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81248"/>
        <c:axId val="163382784"/>
      </c:areaChart>
      <c:dateAx>
        <c:axId val="1633812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382784"/>
        <c:crossesAt val="0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63382784"/>
        <c:scaling>
          <c:orientation val="minMax"/>
          <c:max val="0.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381248"/>
        <c:crosses val="autoZero"/>
        <c:crossBetween val="midCat"/>
        <c:majorUnit val="2.0000000000000011E-2"/>
        <c:minorUnit val="4.0000000000000044E-3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Spot Rates</a:t>
            </a:r>
          </a:p>
        </c:rich>
      </c:tx>
      <c:layout>
        <c:manualLayout>
          <c:xMode val="edge"/>
          <c:yMode val="edge"/>
          <c:x val="0.48065173116089632"/>
          <c:y val="2.23214285714285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56415478615102E-2"/>
          <c:y val="0.24553571428571427"/>
          <c:w val="0.89613034623217924"/>
          <c:h val="0.53125"/>
        </c:manualLayout>
      </c:layout>
      <c:areaChart>
        <c:grouping val="standard"/>
        <c:varyColors val="0"/>
        <c:ser>
          <c:idx val="0"/>
          <c:order val="0"/>
          <c:tx>
            <c:strRef>
              <c:f>IRBootstrap1m!$X$58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IRBootstrap1m!$U$59:$U$178</c:f>
              <c:numCache>
                <c:formatCode>m/d/yyyy</c:formatCode>
                <c:ptCount val="120"/>
                <c:pt idx="0">
                  <c:v>43647.695798032408</c:v>
                </c:pt>
                <c:pt idx="1">
                  <c:v>43654.695798032408</c:v>
                </c:pt>
                <c:pt idx="2">
                  <c:v>43661.695798032408</c:v>
                </c:pt>
                <c:pt idx="3">
                  <c:v>43668.695798032408</c:v>
                </c:pt>
                <c:pt idx="4">
                  <c:v>43675.695798032408</c:v>
                </c:pt>
                <c:pt idx="5">
                  <c:v>43682.695798032408</c:v>
                </c:pt>
                <c:pt idx="6">
                  <c:v>43689.695798032408</c:v>
                </c:pt>
                <c:pt idx="7">
                  <c:v>43696.695798032408</c:v>
                </c:pt>
                <c:pt idx="8">
                  <c:v>43703.695798032408</c:v>
                </c:pt>
                <c:pt idx="9">
                  <c:v>43710.695798032408</c:v>
                </c:pt>
                <c:pt idx="10">
                  <c:v>43717.695798032408</c:v>
                </c:pt>
                <c:pt idx="11">
                  <c:v>43724.695798032408</c:v>
                </c:pt>
                <c:pt idx="12">
                  <c:v>43731.695798032408</c:v>
                </c:pt>
                <c:pt idx="13">
                  <c:v>43738.695798032408</c:v>
                </c:pt>
                <c:pt idx="14">
                  <c:v>43745.695798032408</c:v>
                </c:pt>
                <c:pt idx="15">
                  <c:v>43752.695798032408</c:v>
                </c:pt>
                <c:pt idx="16">
                  <c:v>43759.695798032408</c:v>
                </c:pt>
                <c:pt idx="17">
                  <c:v>43766.695798032408</c:v>
                </c:pt>
                <c:pt idx="18">
                  <c:v>43773.695798032408</c:v>
                </c:pt>
                <c:pt idx="19">
                  <c:v>43780.695798032408</c:v>
                </c:pt>
                <c:pt idx="20">
                  <c:v>43787.695798032408</c:v>
                </c:pt>
                <c:pt idx="21">
                  <c:v>43794.695798032408</c:v>
                </c:pt>
                <c:pt idx="22">
                  <c:v>43801.695798032408</c:v>
                </c:pt>
                <c:pt idx="23">
                  <c:v>43808.695798032408</c:v>
                </c:pt>
                <c:pt idx="24">
                  <c:v>43815.695798032408</c:v>
                </c:pt>
                <c:pt idx="25">
                  <c:v>43822.695798032408</c:v>
                </c:pt>
                <c:pt idx="26">
                  <c:v>43829.695798032408</c:v>
                </c:pt>
                <c:pt idx="27">
                  <c:v>43836.695798032408</c:v>
                </c:pt>
                <c:pt idx="28">
                  <c:v>43843.695798032408</c:v>
                </c:pt>
                <c:pt idx="29">
                  <c:v>43850.695798032408</c:v>
                </c:pt>
                <c:pt idx="30">
                  <c:v>43857.695798032408</c:v>
                </c:pt>
                <c:pt idx="31">
                  <c:v>43864.695798032408</c:v>
                </c:pt>
                <c:pt idx="32">
                  <c:v>43871.695798032408</c:v>
                </c:pt>
                <c:pt idx="33">
                  <c:v>43878.695798032408</c:v>
                </c:pt>
                <c:pt idx="34">
                  <c:v>43885.695798032408</c:v>
                </c:pt>
                <c:pt idx="35">
                  <c:v>43892.695798032408</c:v>
                </c:pt>
                <c:pt idx="36">
                  <c:v>43899.695798032408</c:v>
                </c:pt>
                <c:pt idx="37">
                  <c:v>43906.695798032408</c:v>
                </c:pt>
                <c:pt idx="38">
                  <c:v>43913.695798032408</c:v>
                </c:pt>
                <c:pt idx="39">
                  <c:v>43920.695798032408</c:v>
                </c:pt>
                <c:pt idx="40">
                  <c:v>43927.695798032408</c:v>
                </c:pt>
                <c:pt idx="41">
                  <c:v>43934.695798032408</c:v>
                </c:pt>
                <c:pt idx="42">
                  <c:v>43941.695798032408</c:v>
                </c:pt>
                <c:pt idx="43">
                  <c:v>43948.695798032408</c:v>
                </c:pt>
                <c:pt idx="44">
                  <c:v>43955.695798032408</c:v>
                </c:pt>
                <c:pt idx="45">
                  <c:v>43962.695798032408</c:v>
                </c:pt>
                <c:pt idx="46">
                  <c:v>43969.695798032408</c:v>
                </c:pt>
                <c:pt idx="47">
                  <c:v>43976.695798032408</c:v>
                </c:pt>
                <c:pt idx="48">
                  <c:v>43983.695798032408</c:v>
                </c:pt>
                <c:pt idx="49">
                  <c:v>43990.695798032408</c:v>
                </c:pt>
                <c:pt idx="50">
                  <c:v>43997.695798032408</c:v>
                </c:pt>
                <c:pt idx="51">
                  <c:v>44004.695798032408</c:v>
                </c:pt>
                <c:pt idx="52">
                  <c:v>44011.695798032408</c:v>
                </c:pt>
                <c:pt idx="53">
                  <c:v>44018.695798032408</c:v>
                </c:pt>
                <c:pt idx="54">
                  <c:v>44025.695798032408</c:v>
                </c:pt>
                <c:pt idx="55">
                  <c:v>44032.695798032408</c:v>
                </c:pt>
                <c:pt idx="56">
                  <c:v>44039.695798032408</c:v>
                </c:pt>
                <c:pt idx="57">
                  <c:v>44046.695798032408</c:v>
                </c:pt>
                <c:pt idx="58">
                  <c:v>44053.695798032408</c:v>
                </c:pt>
                <c:pt idx="59">
                  <c:v>44060.695798032408</c:v>
                </c:pt>
                <c:pt idx="60">
                  <c:v>44067.695798032408</c:v>
                </c:pt>
                <c:pt idx="61">
                  <c:v>44074.695798032408</c:v>
                </c:pt>
                <c:pt idx="62">
                  <c:v>44081.695798032408</c:v>
                </c:pt>
                <c:pt idx="63">
                  <c:v>44088.695798032408</c:v>
                </c:pt>
                <c:pt idx="64">
                  <c:v>44095.695798032408</c:v>
                </c:pt>
                <c:pt idx="65">
                  <c:v>44102.695798032408</c:v>
                </c:pt>
                <c:pt idx="66">
                  <c:v>44109.695798032408</c:v>
                </c:pt>
                <c:pt idx="67">
                  <c:v>44116.695798032408</c:v>
                </c:pt>
                <c:pt idx="68">
                  <c:v>44123.695798032408</c:v>
                </c:pt>
                <c:pt idx="69">
                  <c:v>44130.695798032408</c:v>
                </c:pt>
                <c:pt idx="70">
                  <c:v>44137.695798032408</c:v>
                </c:pt>
                <c:pt idx="71">
                  <c:v>44144.695798032408</c:v>
                </c:pt>
                <c:pt idx="72">
                  <c:v>44151.695798032408</c:v>
                </c:pt>
                <c:pt idx="73">
                  <c:v>44158.695798032408</c:v>
                </c:pt>
                <c:pt idx="74">
                  <c:v>44165.695798032408</c:v>
                </c:pt>
                <c:pt idx="75">
                  <c:v>44172.695798032408</c:v>
                </c:pt>
                <c:pt idx="76">
                  <c:v>44179.695798032408</c:v>
                </c:pt>
                <c:pt idx="77">
                  <c:v>44186.695798032408</c:v>
                </c:pt>
                <c:pt idx="78">
                  <c:v>44193.695798032408</c:v>
                </c:pt>
                <c:pt idx="79">
                  <c:v>44200.695798032408</c:v>
                </c:pt>
                <c:pt idx="80">
                  <c:v>44207.695798032408</c:v>
                </c:pt>
                <c:pt idx="81">
                  <c:v>44214.695798032408</c:v>
                </c:pt>
                <c:pt idx="82">
                  <c:v>44221.695798032408</c:v>
                </c:pt>
                <c:pt idx="83">
                  <c:v>44228.695798032408</c:v>
                </c:pt>
                <c:pt idx="84">
                  <c:v>44235.695798032408</c:v>
                </c:pt>
                <c:pt idx="85">
                  <c:v>44242.695798032408</c:v>
                </c:pt>
                <c:pt idx="86">
                  <c:v>44249.695798032408</c:v>
                </c:pt>
                <c:pt idx="87">
                  <c:v>44256.695798032408</c:v>
                </c:pt>
                <c:pt idx="88">
                  <c:v>44263.695798032408</c:v>
                </c:pt>
                <c:pt idx="89">
                  <c:v>44270.695798032408</c:v>
                </c:pt>
                <c:pt idx="90">
                  <c:v>44277.695798032408</c:v>
                </c:pt>
                <c:pt idx="91">
                  <c:v>44284.695798032408</c:v>
                </c:pt>
                <c:pt idx="92">
                  <c:v>44291.695798032408</c:v>
                </c:pt>
                <c:pt idx="93">
                  <c:v>44298.695798032408</c:v>
                </c:pt>
                <c:pt idx="94">
                  <c:v>44305.695798032408</c:v>
                </c:pt>
                <c:pt idx="95">
                  <c:v>44312.695798032408</c:v>
                </c:pt>
                <c:pt idx="96">
                  <c:v>44319.695798032408</c:v>
                </c:pt>
                <c:pt idx="97">
                  <c:v>44326.695798032408</c:v>
                </c:pt>
                <c:pt idx="98">
                  <c:v>44333.695798032408</c:v>
                </c:pt>
                <c:pt idx="99">
                  <c:v>44340.695798032408</c:v>
                </c:pt>
                <c:pt idx="100">
                  <c:v>44347.695798032408</c:v>
                </c:pt>
                <c:pt idx="101">
                  <c:v>44354.695798032408</c:v>
                </c:pt>
                <c:pt idx="102">
                  <c:v>44361.695798032408</c:v>
                </c:pt>
                <c:pt idx="103">
                  <c:v>44368.695798032408</c:v>
                </c:pt>
                <c:pt idx="104">
                  <c:v>44375.695798032408</c:v>
                </c:pt>
                <c:pt idx="105">
                  <c:v>44382.695798032408</c:v>
                </c:pt>
                <c:pt idx="106">
                  <c:v>44389.695798032408</c:v>
                </c:pt>
                <c:pt idx="107">
                  <c:v>44396.695798032408</c:v>
                </c:pt>
                <c:pt idx="108">
                  <c:v>44403.695798032408</c:v>
                </c:pt>
                <c:pt idx="109">
                  <c:v>44410.695798032408</c:v>
                </c:pt>
                <c:pt idx="110">
                  <c:v>44417.695798032408</c:v>
                </c:pt>
                <c:pt idx="111">
                  <c:v>44424.695798032408</c:v>
                </c:pt>
                <c:pt idx="112">
                  <c:v>44431.695798032408</c:v>
                </c:pt>
                <c:pt idx="113">
                  <c:v>44438.695798032408</c:v>
                </c:pt>
                <c:pt idx="114">
                  <c:v>44445.695798032408</c:v>
                </c:pt>
                <c:pt idx="115">
                  <c:v>44452.695798032408</c:v>
                </c:pt>
                <c:pt idx="116">
                  <c:v>44459.695798032408</c:v>
                </c:pt>
                <c:pt idx="117">
                  <c:v>44466.695798032408</c:v>
                </c:pt>
                <c:pt idx="118">
                  <c:v>44473.695798032408</c:v>
                </c:pt>
                <c:pt idx="119">
                  <c:v>44480.695798032408</c:v>
                </c:pt>
              </c:numCache>
            </c:numRef>
          </c:cat>
          <c:val>
            <c:numRef>
              <c:f>IRBootstrap1m!$X$59:$X$178</c:f>
              <c:numCache>
                <c:formatCode>0.00%</c:formatCode>
                <c:ptCount val="120"/>
                <c:pt idx="0">
                  <c:v>5.001159933962359E-2</c:v>
                </c:pt>
                <c:pt idx="1">
                  <c:v>5.001159933962359E-2</c:v>
                </c:pt>
                <c:pt idx="2">
                  <c:v>4.9989175253418824E-2</c:v>
                </c:pt>
                <c:pt idx="3">
                  <c:v>4.9966751041588403E-2</c:v>
                </c:pt>
                <c:pt idx="4">
                  <c:v>4.9944326704132846E-2</c:v>
                </c:pt>
                <c:pt idx="5">
                  <c:v>4.9921327795245461E-2</c:v>
                </c:pt>
                <c:pt idx="6">
                  <c:v>4.9897562821940022E-2</c:v>
                </c:pt>
                <c:pt idx="7">
                  <c:v>4.9873797707536381E-2</c:v>
                </c:pt>
                <c:pt idx="8">
                  <c:v>4.9850032452034204E-2</c:v>
                </c:pt>
                <c:pt idx="9">
                  <c:v>4.9826267055430626E-2</c:v>
                </c:pt>
                <c:pt idx="10">
                  <c:v>4.9802617666601191E-2</c:v>
                </c:pt>
                <c:pt idx="11">
                  <c:v>4.9778968138042952E-2</c:v>
                </c:pt>
                <c:pt idx="12">
                  <c:v>4.9755318469754818E-2</c:v>
                </c:pt>
                <c:pt idx="13">
                  <c:v>4.9731668661734334E-2</c:v>
                </c:pt>
                <c:pt idx="14">
                  <c:v>4.9727039546854895E-2</c:v>
                </c:pt>
                <c:pt idx="15">
                  <c:v>4.9730018743262432E-2</c:v>
                </c:pt>
                <c:pt idx="16">
                  <c:v>4.973299793745279E-2</c:v>
                </c:pt>
                <c:pt idx="17">
                  <c:v>4.9735977129425298E-2</c:v>
                </c:pt>
                <c:pt idx="18">
                  <c:v>4.9738956319180655E-2</c:v>
                </c:pt>
                <c:pt idx="19">
                  <c:v>4.9741935506718793E-2</c:v>
                </c:pt>
                <c:pt idx="20">
                  <c:v>4.974491469204028E-2</c:v>
                </c:pt>
                <c:pt idx="21">
                  <c:v>4.974789387514341E-2</c:v>
                </c:pt>
                <c:pt idx="22">
                  <c:v>4.9750873056029279E-2</c:v>
                </c:pt>
                <c:pt idx="23">
                  <c:v>4.9753852234697665E-2</c:v>
                </c:pt>
                <c:pt idx="24">
                  <c:v>4.9754623032082348E-2</c:v>
                </c:pt>
                <c:pt idx="25">
                  <c:v>4.9753737544537269E-2</c:v>
                </c:pt>
                <c:pt idx="26">
                  <c:v>4.9752852056796491E-2</c:v>
                </c:pt>
                <c:pt idx="27">
                  <c:v>4.9751966568859607E-2</c:v>
                </c:pt>
                <c:pt idx="28">
                  <c:v>4.975108108072674E-2</c:v>
                </c:pt>
                <c:pt idx="29">
                  <c:v>4.9750195592398072E-2</c:v>
                </c:pt>
                <c:pt idx="30">
                  <c:v>4.9749310103873512E-2</c:v>
                </c:pt>
                <c:pt idx="31">
                  <c:v>4.9748424615153233E-2</c:v>
                </c:pt>
                <c:pt idx="32">
                  <c:v>4.9747539126236952E-2</c:v>
                </c:pt>
                <c:pt idx="33">
                  <c:v>4.9746653637124751E-2</c:v>
                </c:pt>
                <c:pt idx="34">
                  <c:v>4.9745768147816644E-2</c:v>
                </c:pt>
                <c:pt idx="35">
                  <c:v>4.974488265831261E-2</c:v>
                </c:pt>
                <c:pt idx="36">
                  <c:v>4.9743997168612837E-2</c:v>
                </c:pt>
                <c:pt idx="37">
                  <c:v>4.9743288392621446E-2</c:v>
                </c:pt>
                <c:pt idx="38">
                  <c:v>4.9742712151951821E-2</c:v>
                </c:pt>
                <c:pt idx="39">
                  <c:v>4.9742135911199289E-2</c:v>
                </c:pt>
                <c:pt idx="40">
                  <c:v>4.97415596703637E-2</c:v>
                </c:pt>
                <c:pt idx="41">
                  <c:v>4.9740983429445274E-2</c:v>
                </c:pt>
                <c:pt idx="42">
                  <c:v>4.9740407188443865E-2</c:v>
                </c:pt>
                <c:pt idx="43">
                  <c:v>4.97398309473586E-2</c:v>
                </c:pt>
                <c:pt idx="44">
                  <c:v>4.9739254706191248E-2</c:v>
                </c:pt>
                <c:pt idx="45">
                  <c:v>4.9738678464940927E-2</c:v>
                </c:pt>
                <c:pt idx="46">
                  <c:v>4.9738102223607611E-2</c:v>
                </c:pt>
                <c:pt idx="47">
                  <c:v>4.9737525982191423E-2</c:v>
                </c:pt>
                <c:pt idx="48">
                  <c:v>4.9736949740692281E-2</c:v>
                </c:pt>
                <c:pt idx="49">
                  <c:v>4.9736373499110191E-2</c:v>
                </c:pt>
                <c:pt idx="50">
                  <c:v>4.9735834901712669E-2</c:v>
                </c:pt>
                <c:pt idx="51">
                  <c:v>4.973532453744646E-2</c:v>
                </c:pt>
                <c:pt idx="52">
                  <c:v>4.9734814173116093E-2</c:v>
                </c:pt>
                <c:pt idx="53">
                  <c:v>4.9734303808719682E-2</c:v>
                </c:pt>
                <c:pt idx="54">
                  <c:v>4.9733793444259086E-2</c:v>
                </c:pt>
                <c:pt idx="55">
                  <c:v>4.9733283079732675E-2</c:v>
                </c:pt>
                <c:pt idx="56">
                  <c:v>4.9732772715142003E-2</c:v>
                </c:pt>
                <c:pt idx="57">
                  <c:v>4.9732262350485355E-2</c:v>
                </c:pt>
                <c:pt idx="58">
                  <c:v>4.973175198576453E-2</c:v>
                </c:pt>
                <c:pt idx="59">
                  <c:v>4.9731241620977716E-2</c:v>
                </c:pt>
                <c:pt idx="60">
                  <c:v>4.9730731256126724E-2</c:v>
                </c:pt>
                <c:pt idx="61">
                  <c:v>4.9730220891209743E-2</c:v>
                </c:pt>
                <c:pt idx="62">
                  <c:v>4.9729710526227787E-2</c:v>
                </c:pt>
                <c:pt idx="63">
                  <c:v>4.9729195305232551E-2</c:v>
                </c:pt>
                <c:pt idx="64">
                  <c:v>4.9728676442208811E-2</c:v>
                </c:pt>
                <c:pt idx="65">
                  <c:v>4.9728157579117874E-2</c:v>
                </c:pt>
                <c:pt idx="66">
                  <c:v>4.9727638715959595E-2</c:v>
                </c:pt>
                <c:pt idx="67">
                  <c:v>4.9727119852734036E-2</c:v>
                </c:pt>
                <c:pt idx="68">
                  <c:v>4.9726600989440449E-2</c:v>
                </c:pt>
                <c:pt idx="69">
                  <c:v>4.9726082126080408E-2</c:v>
                </c:pt>
                <c:pt idx="70">
                  <c:v>4.9725563262653101E-2</c:v>
                </c:pt>
                <c:pt idx="71">
                  <c:v>4.9725044399158605E-2</c:v>
                </c:pt>
                <c:pt idx="72">
                  <c:v>4.9724525535596774E-2</c:v>
                </c:pt>
                <c:pt idx="73">
                  <c:v>4.9724006671967705E-2</c:v>
                </c:pt>
                <c:pt idx="74">
                  <c:v>4.9723487808270544E-2</c:v>
                </c:pt>
                <c:pt idx="75">
                  <c:v>4.9722968944506937E-2</c:v>
                </c:pt>
                <c:pt idx="76">
                  <c:v>4.972242819250175E-2</c:v>
                </c:pt>
                <c:pt idx="77">
                  <c:v>4.97218710242903E-2</c:v>
                </c:pt>
                <c:pt idx="78">
                  <c:v>4.9721313856001252E-2</c:v>
                </c:pt>
                <c:pt idx="79">
                  <c:v>4.9720756687634662E-2</c:v>
                </c:pt>
                <c:pt idx="80">
                  <c:v>4.9720199519189608E-2</c:v>
                </c:pt>
                <c:pt idx="81">
                  <c:v>4.9719642350667941E-2</c:v>
                </c:pt>
                <c:pt idx="82">
                  <c:v>4.9719085182068648E-2</c:v>
                </c:pt>
                <c:pt idx="83">
                  <c:v>4.9718528013391834E-2</c:v>
                </c:pt>
                <c:pt idx="84">
                  <c:v>4.9717970844637444E-2</c:v>
                </c:pt>
                <c:pt idx="85">
                  <c:v>4.9717413675805525E-2</c:v>
                </c:pt>
                <c:pt idx="86">
                  <c:v>4.9716856506895141E-2</c:v>
                </c:pt>
                <c:pt idx="87">
                  <c:v>4.9716299337908103E-2</c:v>
                </c:pt>
                <c:pt idx="88">
                  <c:v>4.9715742168843502E-2</c:v>
                </c:pt>
                <c:pt idx="89">
                  <c:v>4.9715155431989989E-2</c:v>
                </c:pt>
                <c:pt idx="90">
                  <c:v>4.9714546519262173E-2</c:v>
                </c:pt>
                <c:pt idx="91">
                  <c:v>4.9713937606442597E-2</c:v>
                </c:pt>
                <c:pt idx="92">
                  <c:v>4.9713328693529506E-2</c:v>
                </c:pt>
                <c:pt idx="93">
                  <c:v>4.971271978052471E-2</c:v>
                </c:pt>
                <c:pt idx="94">
                  <c:v>4.9712110867427189E-2</c:v>
                </c:pt>
                <c:pt idx="95">
                  <c:v>4.9711501954236292E-2</c:v>
                </c:pt>
                <c:pt idx="96">
                  <c:v>4.9710893040953566E-2</c:v>
                </c:pt>
                <c:pt idx="97">
                  <c:v>4.9710284127578226E-2</c:v>
                </c:pt>
                <c:pt idx="98">
                  <c:v>4.9709675214109322E-2</c:v>
                </c:pt>
                <c:pt idx="99">
                  <c:v>4.97090663005487E-2</c:v>
                </c:pt>
                <c:pt idx="100">
                  <c:v>4.9708457386894625E-2</c:v>
                </c:pt>
                <c:pt idx="101">
                  <c:v>4.9707848473148769E-2</c:v>
                </c:pt>
                <c:pt idx="102">
                  <c:v>4.9707206218563407E-2</c:v>
                </c:pt>
                <c:pt idx="103">
                  <c:v>4.970653895831028E-2</c:v>
                </c:pt>
                <c:pt idx="104">
                  <c:v>4.9705871697945915E-2</c:v>
                </c:pt>
                <c:pt idx="105">
                  <c:v>4.9705204437471187E-2</c:v>
                </c:pt>
                <c:pt idx="106">
                  <c:v>4.9704537176884334E-2</c:v>
                </c:pt>
                <c:pt idx="107">
                  <c:v>4.9703869916186284E-2</c:v>
                </c:pt>
                <c:pt idx="108">
                  <c:v>4.9703202655377886E-2</c:v>
                </c:pt>
                <c:pt idx="109">
                  <c:v>4.970253539445732E-2</c:v>
                </c:pt>
                <c:pt idx="110">
                  <c:v>4.9701868133425572E-2</c:v>
                </c:pt>
                <c:pt idx="111">
                  <c:v>4.970120087228258E-2</c:v>
                </c:pt>
                <c:pt idx="112">
                  <c:v>4.9700533611029198E-2</c:v>
                </c:pt>
                <c:pt idx="113">
                  <c:v>4.969986634966371E-2</c:v>
                </c:pt>
                <c:pt idx="114">
                  <c:v>4.969919908818702E-2</c:v>
                </c:pt>
                <c:pt idx="115">
                  <c:v>4.9702054502564111E-2</c:v>
                </c:pt>
                <c:pt idx="116">
                  <c:v>4.9707551917957636E-2</c:v>
                </c:pt>
                <c:pt idx="117">
                  <c:v>4.9713049325800111E-2</c:v>
                </c:pt>
                <c:pt idx="118">
                  <c:v>4.9718546726093243E-2</c:v>
                </c:pt>
                <c:pt idx="119">
                  <c:v>4.9724044118836255E-2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6-49E8-AD43-CB34BDF08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10688"/>
        <c:axId val="163412224"/>
      </c:areaChart>
      <c:dateAx>
        <c:axId val="1634106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412224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63412224"/>
        <c:scaling>
          <c:orientation val="minMax"/>
          <c:max val="0.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410688"/>
        <c:crosses val="autoZero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Discount Factors</a:t>
            </a:r>
          </a:p>
        </c:rich>
      </c:tx>
      <c:layout>
        <c:manualLayout>
          <c:xMode val="edge"/>
          <c:yMode val="edge"/>
          <c:x val="0.41300231352534111"/>
          <c:y val="2.7472527472527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361430226598308E-2"/>
          <c:y val="0.29120879120879156"/>
          <c:w val="0.9158708359513511"/>
          <c:h val="0.43406593406593408"/>
        </c:manualLayout>
      </c:layout>
      <c:areaChart>
        <c:grouping val="standard"/>
        <c:varyColors val="0"/>
        <c:ser>
          <c:idx val="0"/>
          <c:order val="0"/>
          <c:tx>
            <c:strRef>
              <c:f>IRBootstrap1m!$V$58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IRBootstrap1m!$U$59:$U$179</c:f>
              <c:numCache>
                <c:formatCode>m/d/yyyy</c:formatCode>
                <c:ptCount val="121"/>
                <c:pt idx="0">
                  <c:v>43647.695798032408</c:v>
                </c:pt>
                <c:pt idx="1">
                  <c:v>43654.695798032408</c:v>
                </c:pt>
                <c:pt idx="2">
                  <c:v>43661.695798032408</c:v>
                </c:pt>
                <c:pt idx="3">
                  <c:v>43668.695798032408</c:v>
                </c:pt>
                <c:pt idx="4">
                  <c:v>43675.695798032408</c:v>
                </c:pt>
                <c:pt idx="5">
                  <c:v>43682.695798032408</c:v>
                </c:pt>
                <c:pt idx="6">
                  <c:v>43689.695798032408</c:v>
                </c:pt>
                <c:pt idx="7">
                  <c:v>43696.695798032408</c:v>
                </c:pt>
                <c:pt idx="8">
                  <c:v>43703.695798032408</c:v>
                </c:pt>
                <c:pt idx="9">
                  <c:v>43710.695798032408</c:v>
                </c:pt>
                <c:pt idx="10">
                  <c:v>43717.695798032408</c:v>
                </c:pt>
                <c:pt idx="11">
                  <c:v>43724.695798032408</c:v>
                </c:pt>
                <c:pt idx="12">
                  <c:v>43731.695798032408</c:v>
                </c:pt>
                <c:pt idx="13">
                  <c:v>43738.695798032408</c:v>
                </c:pt>
                <c:pt idx="14">
                  <c:v>43745.695798032408</c:v>
                </c:pt>
                <c:pt idx="15">
                  <c:v>43752.695798032408</c:v>
                </c:pt>
                <c:pt idx="16">
                  <c:v>43759.695798032408</c:v>
                </c:pt>
                <c:pt idx="17">
                  <c:v>43766.695798032408</c:v>
                </c:pt>
                <c:pt idx="18">
                  <c:v>43773.695798032408</c:v>
                </c:pt>
                <c:pt idx="19">
                  <c:v>43780.695798032408</c:v>
                </c:pt>
                <c:pt idx="20">
                  <c:v>43787.695798032408</c:v>
                </c:pt>
                <c:pt idx="21">
                  <c:v>43794.695798032408</c:v>
                </c:pt>
                <c:pt idx="22">
                  <c:v>43801.695798032408</c:v>
                </c:pt>
                <c:pt idx="23">
                  <c:v>43808.695798032408</c:v>
                </c:pt>
                <c:pt idx="24">
                  <c:v>43815.695798032408</c:v>
                </c:pt>
                <c:pt idx="25">
                  <c:v>43822.695798032408</c:v>
                </c:pt>
                <c:pt idx="26">
                  <c:v>43829.695798032408</c:v>
                </c:pt>
                <c:pt idx="27">
                  <c:v>43836.695798032408</c:v>
                </c:pt>
                <c:pt idx="28">
                  <c:v>43843.695798032408</c:v>
                </c:pt>
                <c:pt idx="29">
                  <c:v>43850.695798032408</c:v>
                </c:pt>
                <c:pt idx="30">
                  <c:v>43857.695798032408</c:v>
                </c:pt>
                <c:pt idx="31">
                  <c:v>43864.695798032408</c:v>
                </c:pt>
                <c:pt idx="32">
                  <c:v>43871.695798032408</c:v>
                </c:pt>
                <c:pt idx="33">
                  <c:v>43878.695798032408</c:v>
                </c:pt>
                <c:pt idx="34">
                  <c:v>43885.695798032408</c:v>
                </c:pt>
                <c:pt idx="35">
                  <c:v>43892.695798032408</c:v>
                </c:pt>
                <c:pt idx="36">
                  <c:v>43899.695798032408</c:v>
                </c:pt>
                <c:pt idx="37">
                  <c:v>43906.695798032408</c:v>
                </c:pt>
                <c:pt idx="38">
                  <c:v>43913.695798032408</c:v>
                </c:pt>
                <c:pt idx="39">
                  <c:v>43920.695798032408</c:v>
                </c:pt>
                <c:pt idx="40">
                  <c:v>43927.695798032408</c:v>
                </c:pt>
                <c:pt idx="41">
                  <c:v>43934.695798032408</c:v>
                </c:pt>
                <c:pt idx="42">
                  <c:v>43941.695798032408</c:v>
                </c:pt>
                <c:pt idx="43">
                  <c:v>43948.695798032408</c:v>
                </c:pt>
                <c:pt idx="44">
                  <c:v>43955.695798032408</c:v>
                </c:pt>
                <c:pt idx="45">
                  <c:v>43962.695798032408</c:v>
                </c:pt>
                <c:pt idx="46">
                  <c:v>43969.695798032408</c:v>
                </c:pt>
                <c:pt idx="47">
                  <c:v>43976.695798032408</c:v>
                </c:pt>
                <c:pt idx="48">
                  <c:v>43983.695798032408</c:v>
                </c:pt>
                <c:pt idx="49">
                  <c:v>43990.695798032408</c:v>
                </c:pt>
                <c:pt idx="50">
                  <c:v>43997.695798032408</c:v>
                </c:pt>
                <c:pt idx="51">
                  <c:v>44004.695798032408</c:v>
                </c:pt>
                <c:pt idx="52">
                  <c:v>44011.695798032408</c:v>
                </c:pt>
                <c:pt idx="53">
                  <c:v>44018.695798032408</c:v>
                </c:pt>
                <c:pt idx="54">
                  <c:v>44025.695798032408</c:v>
                </c:pt>
                <c:pt idx="55">
                  <c:v>44032.695798032408</c:v>
                </c:pt>
                <c:pt idx="56">
                  <c:v>44039.695798032408</c:v>
                </c:pt>
                <c:pt idx="57">
                  <c:v>44046.695798032408</c:v>
                </c:pt>
                <c:pt idx="58">
                  <c:v>44053.695798032408</c:v>
                </c:pt>
                <c:pt idx="59">
                  <c:v>44060.695798032408</c:v>
                </c:pt>
                <c:pt idx="60">
                  <c:v>44067.695798032408</c:v>
                </c:pt>
                <c:pt idx="61">
                  <c:v>44074.695798032408</c:v>
                </c:pt>
                <c:pt idx="62">
                  <c:v>44081.695798032408</c:v>
                </c:pt>
                <c:pt idx="63">
                  <c:v>44088.695798032408</c:v>
                </c:pt>
                <c:pt idx="64">
                  <c:v>44095.695798032408</c:v>
                </c:pt>
                <c:pt idx="65">
                  <c:v>44102.695798032408</c:v>
                </c:pt>
                <c:pt idx="66">
                  <c:v>44109.695798032408</c:v>
                </c:pt>
                <c:pt idx="67">
                  <c:v>44116.695798032408</c:v>
                </c:pt>
                <c:pt idx="68">
                  <c:v>44123.695798032408</c:v>
                </c:pt>
                <c:pt idx="69">
                  <c:v>44130.695798032408</c:v>
                </c:pt>
                <c:pt idx="70">
                  <c:v>44137.695798032408</c:v>
                </c:pt>
                <c:pt idx="71">
                  <c:v>44144.695798032408</c:v>
                </c:pt>
                <c:pt idx="72">
                  <c:v>44151.695798032408</c:v>
                </c:pt>
                <c:pt idx="73">
                  <c:v>44158.695798032408</c:v>
                </c:pt>
                <c:pt idx="74">
                  <c:v>44165.695798032408</c:v>
                </c:pt>
                <c:pt idx="75">
                  <c:v>44172.695798032408</c:v>
                </c:pt>
                <c:pt idx="76">
                  <c:v>44179.695798032408</c:v>
                </c:pt>
                <c:pt idx="77">
                  <c:v>44186.695798032408</c:v>
                </c:pt>
                <c:pt idx="78">
                  <c:v>44193.695798032408</c:v>
                </c:pt>
                <c:pt idx="79">
                  <c:v>44200.695798032408</c:v>
                </c:pt>
                <c:pt idx="80">
                  <c:v>44207.695798032408</c:v>
                </c:pt>
                <c:pt idx="81">
                  <c:v>44214.695798032408</c:v>
                </c:pt>
                <c:pt idx="82">
                  <c:v>44221.695798032408</c:v>
                </c:pt>
                <c:pt idx="83">
                  <c:v>44228.695798032408</c:v>
                </c:pt>
                <c:pt idx="84">
                  <c:v>44235.695798032408</c:v>
                </c:pt>
                <c:pt idx="85">
                  <c:v>44242.695798032408</c:v>
                </c:pt>
                <c:pt idx="86">
                  <c:v>44249.695798032408</c:v>
                </c:pt>
                <c:pt idx="87">
                  <c:v>44256.695798032408</c:v>
                </c:pt>
                <c:pt idx="88">
                  <c:v>44263.695798032408</c:v>
                </c:pt>
                <c:pt idx="89">
                  <c:v>44270.695798032408</c:v>
                </c:pt>
                <c:pt idx="90">
                  <c:v>44277.695798032408</c:v>
                </c:pt>
                <c:pt idx="91">
                  <c:v>44284.695798032408</c:v>
                </c:pt>
                <c:pt idx="92">
                  <c:v>44291.695798032408</c:v>
                </c:pt>
                <c:pt idx="93">
                  <c:v>44298.695798032408</c:v>
                </c:pt>
                <c:pt idx="94">
                  <c:v>44305.695798032408</c:v>
                </c:pt>
                <c:pt idx="95">
                  <c:v>44312.695798032408</c:v>
                </c:pt>
                <c:pt idx="96">
                  <c:v>44319.695798032408</c:v>
                </c:pt>
                <c:pt idx="97">
                  <c:v>44326.695798032408</c:v>
                </c:pt>
                <c:pt idx="98">
                  <c:v>44333.695798032408</c:v>
                </c:pt>
                <c:pt idx="99">
                  <c:v>44340.695798032408</c:v>
                </c:pt>
                <c:pt idx="100">
                  <c:v>44347.695798032408</c:v>
                </c:pt>
                <c:pt idx="101">
                  <c:v>44354.695798032408</c:v>
                </c:pt>
                <c:pt idx="102">
                  <c:v>44361.695798032408</c:v>
                </c:pt>
                <c:pt idx="103">
                  <c:v>44368.695798032408</c:v>
                </c:pt>
                <c:pt idx="104">
                  <c:v>44375.695798032408</c:v>
                </c:pt>
                <c:pt idx="105">
                  <c:v>44382.695798032408</c:v>
                </c:pt>
                <c:pt idx="106">
                  <c:v>44389.695798032408</c:v>
                </c:pt>
                <c:pt idx="107">
                  <c:v>44396.695798032408</c:v>
                </c:pt>
                <c:pt idx="108">
                  <c:v>44403.695798032408</c:v>
                </c:pt>
                <c:pt idx="109">
                  <c:v>44410.695798032408</c:v>
                </c:pt>
                <c:pt idx="110">
                  <c:v>44417.695798032408</c:v>
                </c:pt>
                <c:pt idx="111">
                  <c:v>44424.695798032408</c:v>
                </c:pt>
                <c:pt idx="112">
                  <c:v>44431.695798032408</c:v>
                </c:pt>
                <c:pt idx="113">
                  <c:v>44438.695798032408</c:v>
                </c:pt>
                <c:pt idx="114">
                  <c:v>44445.695798032408</c:v>
                </c:pt>
                <c:pt idx="115">
                  <c:v>44452.695798032408</c:v>
                </c:pt>
                <c:pt idx="116">
                  <c:v>44459.695798032408</c:v>
                </c:pt>
                <c:pt idx="117">
                  <c:v>44466.695798032408</c:v>
                </c:pt>
                <c:pt idx="118">
                  <c:v>44473.695798032408</c:v>
                </c:pt>
                <c:pt idx="119">
                  <c:v>44480.695798032408</c:v>
                </c:pt>
                <c:pt idx="120">
                  <c:v>44487.695798032408</c:v>
                </c:pt>
              </c:numCache>
            </c:numRef>
          </c:cat>
          <c:val>
            <c:numRef>
              <c:f>IRBootstrap1m!$V$59:$V$179</c:f>
              <c:numCache>
                <c:formatCode>0.00000</c:formatCode>
                <c:ptCount val="121"/>
                <c:pt idx="0">
                  <c:v>1</c:v>
                </c:pt>
                <c:pt idx="1">
                  <c:v>0.99904198910940256</c:v>
                </c:pt>
                <c:pt idx="2">
                  <c:v>0.99808575387121201</c:v>
                </c:pt>
                <c:pt idx="3">
                  <c:v>0.99713129095005315</c:v>
                </c:pt>
                <c:pt idx="4">
                  <c:v>0.99617859701828892</c:v>
                </c:pt>
                <c:pt idx="5">
                  <c:v>0.99522772353944644</c:v>
                </c:pt>
                <c:pt idx="6">
                  <c:v>0.99427872177704335</c:v>
                </c:pt>
                <c:pt idx="7">
                  <c:v>0.9933315297908587</c:v>
                </c:pt>
                <c:pt idx="8">
                  <c:v>0.99238614414004711</c:v>
                </c:pt>
                <c:pt idx="9">
                  <c:v>0.99144256139195097</c:v>
                </c:pt>
                <c:pt idx="10">
                  <c:v>0.99050075607365096</c:v>
                </c:pt>
                <c:pt idx="11">
                  <c:v>0.98956074245329317</c:v>
                </c:pt>
                <c:pt idx="12">
                  <c:v>0.98862251713499483</c:v>
                </c:pt>
                <c:pt idx="13">
                  <c:v>0.98768607673093323</c:v>
                </c:pt>
                <c:pt idx="14">
                  <c:v>0.98674638202006693</c:v>
                </c:pt>
                <c:pt idx="15">
                  <c:v>0.98580560010913854</c:v>
                </c:pt>
                <c:pt idx="16">
                  <c:v>0.98486560269332213</c:v>
                </c:pt>
                <c:pt idx="17">
                  <c:v>0.98392638923927933</c:v>
                </c:pt>
                <c:pt idx="18">
                  <c:v>0.98298795921391113</c:v>
                </c:pt>
                <c:pt idx="19">
                  <c:v>0.98205031208435856</c:v>
                </c:pt>
                <c:pt idx="20">
                  <c:v>0.98111344731800221</c:v>
                </c:pt>
                <c:pt idx="21">
                  <c:v>0.98017736438246339</c:v>
                </c:pt>
                <c:pt idx="22">
                  <c:v>0.97924206274560222</c:v>
                </c:pt>
                <c:pt idx="23">
                  <c:v>0.97830754187551916</c:v>
                </c:pt>
                <c:pt idx="24">
                  <c:v>0.97737479402186511</c:v>
                </c:pt>
                <c:pt idx="25">
                  <c:v>0.97644368150135752</c:v>
                </c:pt>
                <c:pt idx="26">
                  <c:v>0.97551348913050329</c:v>
                </c:pt>
                <c:pt idx="27">
                  <c:v>0.97458421596963596</c:v>
                </c:pt>
                <c:pt idx="28">
                  <c:v>0.97365586108007751</c:v>
                </c:pt>
                <c:pt idx="29">
                  <c:v>0.97272842352413746</c:v>
                </c:pt>
                <c:pt idx="30">
                  <c:v>0.97180190236511199</c:v>
                </c:pt>
                <c:pt idx="31">
                  <c:v>0.97087629666728259</c:v>
                </c:pt>
                <c:pt idx="32">
                  <c:v>0.96995160549591541</c:v>
                </c:pt>
                <c:pt idx="33">
                  <c:v>0.96902782791725972</c:v>
                </c:pt>
                <c:pt idx="34">
                  <c:v>0.96810496299854709</c:v>
                </c:pt>
                <c:pt idx="35">
                  <c:v>0.96718300980799032</c:v>
                </c:pt>
                <c:pt idx="36">
                  <c:v>0.96626196741478221</c:v>
                </c:pt>
                <c:pt idx="37">
                  <c:v>0.96534171392364021</c:v>
                </c:pt>
                <c:pt idx="38">
                  <c:v>0.96442226998170244</c:v>
                </c:pt>
                <c:pt idx="39">
                  <c:v>0.96350372304938325</c:v>
                </c:pt>
                <c:pt idx="40">
                  <c:v>0.96258607223178927</c:v>
                </c:pt>
                <c:pt idx="41">
                  <c:v>0.96166931663493849</c:v>
                </c:pt>
                <c:pt idx="42">
                  <c:v>0.96075345536575985</c:v>
                </c:pt>
                <c:pt idx="43">
                  <c:v>0.95983848753209267</c:v>
                </c:pt>
                <c:pt idx="44">
                  <c:v>0.95892441224268299</c:v>
                </c:pt>
                <c:pt idx="45">
                  <c:v>0.95801122860718679</c:v>
                </c:pt>
                <c:pt idx="46">
                  <c:v>0.95709893573616633</c:v>
                </c:pt>
                <c:pt idx="47">
                  <c:v>0.9561875327410897</c:v>
                </c:pt>
                <c:pt idx="48">
                  <c:v>0.95527701873433024</c:v>
                </c:pt>
                <c:pt idx="49">
                  <c:v>0.95436739282916527</c:v>
                </c:pt>
                <c:pt idx="50">
                  <c:v>0.95345861974610469</c:v>
                </c:pt>
                <c:pt idx="51">
                  <c:v>0.95255070539884712</c:v>
                </c:pt>
                <c:pt idx="52">
                  <c:v>0.95164367421351803</c:v>
                </c:pt>
                <c:pt idx="53">
                  <c:v>0.95073752531369415</c:v>
                </c:pt>
                <c:pt idx="54">
                  <c:v>0.94983225782383496</c:v>
                </c:pt>
                <c:pt idx="55">
                  <c:v>0.94892787086928865</c:v>
                </c:pt>
                <c:pt idx="56">
                  <c:v>0.94802436357628472</c:v>
                </c:pt>
                <c:pt idx="57">
                  <c:v>0.94712173507193953</c:v>
                </c:pt>
                <c:pt idx="58">
                  <c:v>0.94621998448424849</c:v>
                </c:pt>
                <c:pt idx="59">
                  <c:v>0.94531911094209242</c:v>
                </c:pt>
                <c:pt idx="60">
                  <c:v>0.94441911357522923</c:v>
                </c:pt>
                <c:pt idx="61">
                  <c:v>0.94351999151430055</c:v>
                </c:pt>
                <c:pt idx="62">
                  <c:v>0.94262174389082398</c:v>
                </c:pt>
                <c:pt idx="63">
                  <c:v>0.94172437535855846</c:v>
                </c:pt>
                <c:pt idx="64">
                  <c:v>0.94082788389676797</c:v>
                </c:pt>
                <c:pt idx="65">
                  <c:v>0.9399322645595799</c:v>
                </c:pt>
                <c:pt idx="66">
                  <c:v>0.9390375164811734</c:v>
                </c:pt>
                <c:pt idx="67">
                  <c:v>0.93814363879660345</c:v>
                </c:pt>
                <c:pt idx="68">
                  <c:v>0.93725063064180136</c:v>
                </c:pt>
                <c:pt idx="69">
                  <c:v>0.93635849115356995</c:v>
                </c:pt>
                <c:pt idx="70">
                  <c:v>0.93546721946958833</c:v>
                </c:pt>
                <c:pt idx="71">
                  <c:v>0.93457681472840715</c:v>
                </c:pt>
                <c:pt idx="72">
                  <c:v>0.9336872760694489</c:v>
                </c:pt>
                <c:pt idx="73">
                  <c:v>0.93279860263300662</c:v>
                </c:pt>
                <c:pt idx="74">
                  <c:v>0.93191079356024442</c:v>
                </c:pt>
                <c:pt idx="75">
                  <c:v>0.93102384799319204</c:v>
                </c:pt>
                <c:pt idx="76">
                  <c:v>0.93013779472840563</c:v>
                </c:pt>
                <c:pt idx="77">
                  <c:v>0.92925262649061557</c:v>
                </c:pt>
                <c:pt idx="78">
                  <c:v>0.92836832045219286</c:v>
                </c:pt>
                <c:pt idx="79">
                  <c:v>0.92748487575489247</c:v>
                </c:pt>
                <c:pt idx="80">
                  <c:v>0.92660229154134255</c:v>
                </c:pt>
                <c:pt idx="81">
                  <c:v>0.92572056695503835</c:v>
                </c:pt>
                <c:pt idx="82">
                  <c:v>0.92483970114034919</c:v>
                </c:pt>
                <c:pt idx="83">
                  <c:v>0.92395969324251204</c:v>
                </c:pt>
                <c:pt idx="84">
                  <c:v>0.92308054240763227</c:v>
                </c:pt>
                <c:pt idx="85">
                  <c:v>0.92220224778268256</c:v>
                </c:pt>
                <c:pt idx="86">
                  <c:v>0.92132480851550347</c:v>
                </c:pt>
                <c:pt idx="87">
                  <c:v>0.92044822375479707</c:v>
                </c:pt>
                <c:pt idx="88">
                  <c:v>0.91957249265013408</c:v>
                </c:pt>
                <c:pt idx="89">
                  <c:v>0.91869766068470349</c:v>
                </c:pt>
                <c:pt idx="90">
                  <c:v>0.91782371673568763</c:v>
                </c:pt>
                <c:pt idx="91">
                  <c:v>0.91695062555843521</c:v>
                </c:pt>
                <c:pt idx="92">
                  <c:v>0.91607838630100813</c:v>
                </c:pt>
                <c:pt idx="93">
                  <c:v>0.91520699811233264</c:v>
                </c:pt>
                <c:pt idx="94">
                  <c:v>0.9143364601422086</c:v>
                </c:pt>
                <c:pt idx="95">
                  <c:v>0.91346677154130362</c:v>
                </c:pt>
                <c:pt idx="96">
                  <c:v>0.91259793146114887</c:v>
                </c:pt>
                <c:pt idx="97">
                  <c:v>0.91172993905414579</c:v>
                </c:pt>
                <c:pt idx="98">
                  <c:v>0.91086279347356169</c:v>
                </c:pt>
                <c:pt idx="99">
                  <c:v>0.90999649387352366</c:v>
                </c:pt>
                <c:pt idx="100">
                  <c:v>0.90913103940902862</c:v>
                </c:pt>
                <c:pt idx="101">
                  <c:v>0.90826642923593037</c:v>
                </c:pt>
                <c:pt idx="102">
                  <c:v>0.90740272165122882</c:v>
                </c:pt>
                <c:pt idx="103">
                  <c:v>0.90653990246575811</c:v>
                </c:pt>
                <c:pt idx="104">
                  <c:v>0.90567792687030824</c:v>
                </c:pt>
                <c:pt idx="105">
                  <c:v>0.90481679401869186</c:v>
                </c:pt>
                <c:pt idx="106">
                  <c:v>0.90395650306559572</c:v>
                </c:pt>
                <c:pt idx="107">
                  <c:v>0.90309705316656985</c:v>
                </c:pt>
                <c:pt idx="108">
                  <c:v>0.90223844347803184</c:v>
                </c:pt>
                <c:pt idx="109">
                  <c:v>0.90138067315727066</c:v>
                </c:pt>
                <c:pt idx="110">
                  <c:v>0.90052374136243563</c:v>
                </c:pt>
                <c:pt idx="111">
                  <c:v>0.89966764725254267</c:v>
                </c:pt>
                <c:pt idx="112">
                  <c:v>0.8988123899874696</c:v>
                </c:pt>
                <c:pt idx="113">
                  <c:v>0.89795796872796207</c:v>
                </c:pt>
                <c:pt idx="114">
                  <c:v>0.89710438263562264</c:v>
                </c:pt>
                <c:pt idx="115">
                  <c:v>0.89624467251722262</c:v>
                </c:pt>
                <c:pt idx="116">
                  <c:v>0.89538042922107586</c:v>
                </c:pt>
                <c:pt idx="117">
                  <c:v>0.894516830836108</c:v>
                </c:pt>
                <c:pt idx="118">
                  <c:v>0.89365387710442612</c:v>
                </c:pt>
                <c:pt idx="119">
                  <c:v>0.89279156776798263</c:v>
                </c:pt>
                <c:pt idx="120">
                  <c:v>0.8919299025685693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8-44FE-93A5-531A41D57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27456"/>
        <c:axId val="163428992"/>
      </c:areaChart>
      <c:dateAx>
        <c:axId val="1634274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428992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63428992"/>
        <c:scaling>
          <c:orientation val="minMax"/>
          <c:max val="1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427456"/>
        <c:crosses val="autoZero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Forward Rates</a:t>
            </a:r>
          </a:p>
        </c:rich>
      </c:tx>
      <c:layout>
        <c:manualLayout>
          <c:xMode val="edge"/>
          <c:yMode val="edge"/>
          <c:x val="0.46822078384269816"/>
          <c:y val="2.11864406779661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08557861905181E-2"/>
          <c:y val="0.23305084745762725"/>
          <c:w val="0.89195007525952952"/>
          <c:h val="0.55508474576271105"/>
        </c:manualLayout>
      </c:layout>
      <c:areaChart>
        <c:grouping val="standard"/>
        <c:varyColors val="0"/>
        <c:ser>
          <c:idx val="0"/>
          <c:order val="0"/>
          <c:tx>
            <c:strRef>
              <c:f>IRBootstrap3m!$T$58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IRBootstrap3m!$R$59:$R$178</c:f>
              <c:numCache>
                <c:formatCode>m/d/yyyy</c:formatCode>
                <c:ptCount val="120"/>
                <c:pt idx="0">
                  <c:v>43647.695798032408</c:v>
                </c:pt>
                <c:pt idx="1">
                  <c:v>43654.695798032408</c:v>
                </c:pt>
                <c:pt idx="2">
                  <c:v>43661.695798032408</c:v>
                </c:pt>
                <c:pt idx="3">
                  <c:v>43668.695798032408</c:v>
                </c:pt>
                <c:pt idx="4">
                  <c:v>43675.695798032408</c:v>
                </c:pt>
                <c:pt idx="5">
                  <c:v>43682.695798032408</c:v>
                </c:pt>
                <c:pt idx="6">
                  <c:v>43689.695798032408</c:v>
                </c:pt>
                <c:pt idx="7">
                  <c:v>43696.695798032408</c:v>
                </c:pt>
                <c:pt idx="8">
                  <c:v>43703.695798032408</c:v>
                </c:pt>
                <c:pt idx="9">
                  <c:v>43710.695798032408</c:v>
                </c:pt>
                <c:pt idx="10">
                  <c:v>43717.695798032408</c:v>
                </c:pt>
                <c:pt idx="11">
                  <c:v>43724.695798032408</c:v>
                </c:pt>
                <c:pt idx="12">
                  <c:v>43731.695798032408</c:v>
                </c:pt>
                <c:pt idx="13">
                  <c:v>43738.695798032408</c:v>
                </c:pt>
                <c:pt idx="14">
                  <c:v>43745.695798032408</c:v>
                </c:pt>
                <c:pt idx="15">
                  <c:v>43752.695798032408</c:v>
                </c:pt>
                <c:pt idx="16">
                  <c:v>43759.695798032408</c:v>
                </c:pt>
                <c:pt idx="17">
                  <c:v>43766.695798032408</c:v>
                </c:pt>
                <c:pt idx="18">
                  <c:v>43773.695798032408</c:v>
                </c:pt>
                <c:pt idx="19">
                  <c:v>43780.695798032408</c:v>
                </c:pt>
                <c:pt idx="20">
                  <c:v>43787.695798032408</c:v>
                </c:pt>
                <c:pt idx="21">
                  <c:v>43794.695798032408</c:v>
                </c:pt>
                <c:pt idx="22">
                  <c:v>43801.695798032408</c:v>
                </c:pt>
                <c:pt idx="23">
                  <c:v>43808.695798032408</c:v>
                </c:pt>
                <c:pt idx="24">
                  <c:v>43815.695798032408</c:v>
                </c:pt>
                <c:pt idx="25">
                  <c:v>43822.695798032408</c:v>
                </c:pt>
                <c:pt idx="26">
                  <c:v>43829.695798032408</c:v>
                </c:pt>
                <c:pt idx="27">
                  <c:v>43836.695798032408</c:v>
                </c:pt>
                <c:pt idx="28">
                  <c:v>43843.695798032408</c:v>
                </c:pt>
                <c:pt idx="29">
                  <c:v>43850.695798032408</c:v>
                </c:pt>
                <c:pt idx="30">
                  <c:v>43857.695798032408</c:v>
                </c:pt>
                <c:pt idx="31">
                  <c:v>43864.695798032408</c:v>
                </c:pt>
                <c:pt idx="32">
                  <c:v>43871.695798032408</c:v>
                </c:pt>
                <c:pt idx="33">
                  <c:v>43878.695798032408</c:v>
                </c:pt>
                <c:pt idx="34">
                  <c:v>43885.695798032408</c:v>
                </c:pt>
                <c:pt idx="35">
                  <c:v>43892.695798032408</c:v>
                </c:pt>
                <c:pt idx="36">
                  <c:v>43899.695798032408</c:v>
                </c:pt>
                <c:pt idx="37">
                  <c:v>43906.695798032408</c:v>
                </c:pt>
                <c:pt idx="38">
                  <c:v>43913.695798032408</c:v>
                </c:pt>
                <c:pt idx="39">
                  <c:v>43920.695798032408</c:v>
                </c:pt>
                <c:pt idx="40">
                  <c:v>43927.695798032408</c:v>
                </c:pt>
                <c:pt idx="41">
                  <c:v>43934.695798032408</c:v>
                </c:pt>
                <c:pt idx="42">
                  <c:v>43941.695798032408</c:v>
                </c:pt>
                <c:pt idx="43">
                  <c:v>43948.695798032408</c:v>
                </c:pt>
                <c:pt idx="44">
                  <c:v>43955.695798032408</c:v>
                </c:pt>
                <c:pt idx="45">
                  <c:v>43962.695798032408</c:v>
                </c:pt>
                <c:pt idx="46">
                  <c:v>43969.695798032408</c:v>
                </c:pt>
                <c:pt idx="47">
                  <c:v>43976.695798032408</c:v>
                </c:pt>
                <c:pt idx="48">
                  <c:v>43983.695798032408</c:v>
                </c:pt>
                <c:pt idx="49">
                  <c:v>43990.695798032408</c:v>
                </c:pt>
                <c:pt idx="50">
                  <c:v>43997.695798032408</c:v>
                </c:pt>
                <c:pt idx="51">
                  <c:v>44004.695798032408</c:v>
                </c:pt>
                <c:pt idx="52">
                  <c:v>44011.695798032408</c:v>
                </c:pt>
                <c:pt idx="53">
                  <c:v>44018.695798032408</c:v>
                </c:pt>
                <c:pt idx="54">
                  <c:v>44025.695798032408</c:v>
                </c:pt>
                <c:pt idx="55">
                  <c:v>44032.695798032408</c:v>
                </c:pt>
                <c:pt idx="56">
                  <c:v>44039.695798032408</c:v>
                </c:pt>
                <c:pt idx="57">
                  <c:v>44046.695798032408</c:v>
                </c:pt>
                <c:pt idx="58">
                  <c:v>44053.695798032408</c:v>
                </c:pt>
                <c:pt idx="59">
                  <c:v>44060.695798032408</c:v>
                </c:pt>
                <c:pt idx="60">
                  <c:v>44067.695798032408</c:v>
                </c:pt>
                <c:pt idx="61">
                  <c:v>44074.695798032408</c:v>
                </c:pt>
                <c:pt idx="62">
                  <c:v>44081.695798032408</c:v>
                </c:pt>
                <c:pt idx="63">
                  <c:v>44088.695798032408</c:v>
                </c:pt>
                <c:pt idx="64">
                  <c:v>44095.695798032408</c:v>
                </c:pt>
                <c:pt idx="65">
                  <c:v>44102.695798032408</c:v>
                </c:pt>
                <c:pt idx="66">
                  <c:v>44109.695798032408</c:v>
                </c:pt>
                <c:pt idx="67">
                  <c:v>44116.695798032408</c:v>
                </c:pt>
                <c:pt idx="68">
                  <c:v>44123.695798032408</c:v>
                </c:pt>
                <c:pt idx="69">
                  <c:v>44130.695798032408</c:v>
                </c:pt>
                <c:pt idx="70">
                  <c:v>44137.695798032408</c:v>
                </c:pt>
                <c:pt idx="71">
                  <c:v>44144.695798032408</c:v>
                </c:pt>
                <c:pt idx="72">
                  <c:v>44151.695798032408</c:v>
                </c:pt>
                <c:pt idx="73">
                  <c:v>44158.695798032408</c:v>
                </c:pt>
                <c:pt idx="74">
                  <c:v>44165.695798032408</c:v>
                </c:pt>
                <c:pt idx="75">
                  <c:v>44172.695798032408</c:v>
                </c:pt>
                <c:pt idx="76">
                  <c:v>44179.695798032408</c:v>
                </c:pt>
                <c:pt idx="77">
                  <c:v>44186.695798032408</c:v>
                </c:pt>
                <c:pt idx="78">
                  <c:v>44193.695798032408</c:v>
                </c:pt>
                <c:pt idx="79">
                  <c:v>44200.695798032408</c:v>
                </c:pt>
                <c:pt idx="80">
                  <c:v>44207.695798032408</c:v>
                </c:pt>
                <c:pt idx="81">
                  <c:v>44214.695798032408</c:v>
                </c:pt>
                <c:pt idx="82">
                  <c:v>44221.695798032408</c:v>
                </c:pt>
                <c:pt idx="83">
                  <c:v>44228.695798032408</c:v>
                </c:pt>
                <c:pt idx="84">
                  <c:v>44235.695798032408</c:v>
                </c:pt>
                <c:pt idx="85">
                  <c:v>44242.695798032408</c:v>
                </c:pt>
                <c:pt idx="86">
                  <c:v>44249.695798032408</c:v>
                </c:pt>
                <c:pt idx="87">
                  <c:v>44256.695798032408</c:v>
                </c:pt>
                <c:pt idx="88">
                  <c:v>44263.695798032408</c:v>
                </c:pt>
                <c:pt idx="89">
                  <c:v>44270.695798032408</c:v>
                </c:pt>
                <c:pt idx="90">
                  <c:v>44277.695798032408</c:v>
                </c:pt>
                <c:pt idx="91">
                  <c:v>44284.695798032408</c:v>
                </c:pt>
                <c:pt idx="92">
                  <c:v>44291.695798032408</c:v>
                </c:pt>
                <c:pt idx="93">
                  <c:v>44298.695798032408</c:v>
                </c:pt>
                <c:pt idx="94">
                  <c:v>44305.695798032408</c:v>
                </c:pt>
                <c:pt idx="95">
                  <c:v>44312.695798032408</c:v>
                </c:pt>
                <c:pt idx="96">
                  <c:v>44319.695798032408</c:v>
                </c:pt>
                <c:pt idx="97">
                  <c:v>44326.695798032408</c:v>
                </c:pt>
                <c:pt idx="98">
                  <c:v>44333.695798032408</c:v>
                </c:pt>
                <c:pt idx="99">
                  <c:v>44340.695798032408</c:v>
                </c:pt>
                <c:pt idx="100">
                  <c:v>44347.695798032408</c:v>
                </c:pt>
                <c:pt idx="101">
                  <c:v>44354.695798032408</c:v>
                </c:pt>
                <c:pt idx="102">
                  <c:v>44361.695798032408</c:v>
                </c:pt>
                <c:pt idx="103">
                  <c:v>44368.695798032408</c:v>
                </c:pt>
                <c:pt idx="104">
                  <c:v>44375.695798032408</c:v>
                </c:pt>
                <c:pt idx="105">
                  <c:v>44382.695798032408</c:v>
                </c:pt>
                <c:pt idx="106">
                  <c:v>44389.695798032408</c:v>
                </c:pt>
                <c:pt idx="107">
                  <c:v>44396.695798032408</c:v>
                </c:pt>
                <c:pt idx="108">
                  <c:v>44403.695798032408</c:v>
                </c:pt>
                <c:pt idx="109">
                  <c:v>44410.695798032408</c:v>
                </c:pt>
                <c:pt idx="110">
                  <c:v>44417.695798032408</c:v>
                </c:pt>
                <c:pt idx="111">
                  <c:v>44424.695798032408</c:v>
                </c:pt>
                <c:pt idx="112">
                  <c:v>44431.695798032408</c:v>
                </c:pt>
                <c:pt idx="113">
                  <c:v>44438.695798032408</c:v>
                </c:pt>
                <c:pt idx="114">
                  <c:v>44445.695798032408</c:v>
                </c:pt>
                <c:pt idx="115">
                  <c:v>44452.695798032408</c:v>
                </c:pt>
                <c:pt idx="116">
                  <c:v>44459.695798032408</c:v>
                </c:pt>
                <c:pt idx="117">
                  <c:v>44466.695798032408</c:v>
                </c:pt>
                <c:pt idx="118">
                  <c:v>44473.695798032408</c:v>
                </c:pt>
                <c:pt idx="119">
                  <c:v>44480.695798032408</c:v>
                </c:pt>
              </c:numCache>
            </c:numRef>
          </c:cat>
          <c:val>
            <c:numRef>
              <c:f>IRBootstrap3m!$T$59:$T$178</c:f>
              <c:numCache>
                <c:formatCode>0.00%</c:formatCode>
                <c:ptCount val="120"/>
                <c:pt idx="0">
                  <c:v>5.001159933962359E-2</c:v>
                </c:pt>
                <c:pt idx="1">
                  <c:v>5.0001326825367239E-2</c:v>
                </c:pt>
                <c:pt idx="2">
                  <c:v>4.9956466392337341E-2</c:v>
                </c:pt>
                <c:pt idx="3">
                  <c:v>4.9911605620881323E-2</c:v>
                </c:pt>
                <c:pt idx="4">
                  <c:v>4.9866744511010773E-2</c:v>
                </c:pt>
                <c:pt idx="5">
                  <c:v>4.9819010057204745E-2</c:v>
                </c:pt>
                <c:pt idx="6">
                  <c:v>4.9768402201005708E-2</c:v>
                </c:pt>
                <c:pt idx="7">
                  <c:v>4.9720858486067075E-2</c:v>
                </c:pt>
                <c:pt idx="8">
                  <c:v>4.9673314391032966E-2</c:v>
                </c:pt>
                <c:pt idx="9">
                  <c:v>4.9625769915868645E-2</c:v>
                </c:pt>
                <c:pt idx="10">
                  <c:v>4.9579386857978899E-2</c:v>
                </c:pt>
                <c:pt idx="11">
                  <c:v>4.9532073995926441E-2</c:v>
                </c:pt>
                <c:pt idx="12">
                  <c:v>4.9484760757437164E-2</c:v>
                </c:pt>
                <c:pt idx="13">
                  <c:v>4.9437447142511068E-2</c:v>
                </c:pt>
                <c:pt idx="14">
                  <c:v>4.9656495285333842E-2</c:v>
                </c:pt>
                <c:pt idx="15">
                  <c:v>4.9761389850787756E-2</c:v>
                </c:pt>
                <c:pt idx="16">
                  <c:v>4.9767349812537116E-2</c:v>
                </c:pt>
                <c:pt idx="17">
                  <c:v>4.9773309768289052E-2</c:v>
                </c:pt>
                <c:pt idx="18">
                  <c:v>4.977926971808988E-2</c:v>
                </c:pt>
                <c:pt idx="19">
                  <c:v>4.9785229661904858E-2</c:v>
                </c:pt>
                <c:pt idx="20">
                  <c:v>4.9791189599768727E-2</c:v>
                </c:pt>
                <c:pt idx="21">
                  <c:v>4.9797149531623584E-2</c:v>
                </c:pt>
                <c:pt idx="22">
                  <c:v>4.9803109457527341E-2</c:v>
                </c:pt>
                <c:pt idx="23">
                  <c:v>4.9809069377445239E-2</c:v>
                </c:pt>
                <c:pt idx="24">
                  <c:v>4.9762013897713793E-2</c:v>
                </c:pt>
                <c:pt idx="25">
                  <c:v>4.9722137651708583E-2</c:v>
                </c:pt>
                <c:pt idx="26">
                  <c:v>4.9720366196126041E-2</c:v>
                </c:pt>
                <c:pt idx="27">
                  <c:v>4.9718594739999337E-2</c:v>
                </c:pt>
                <c:pt idx="28">
                  <c:v>4.971682328335162E-2</c:v>
                </c:pt>
                <c:pt idx="29">
                  <c:v>4.9715051826182889E-2</c:v>
                </c:pt>
                <c:pt idx="30">
                  <c:v>4.9713280368481563E-2</c:v>
                </c:pt>
                <c:pt idx="31">
                  <c:v>4.9711508910259231E-2</c:v>
                </c:pt>
                <c:pt idx="32">
                  <c:v>4.9709737451492729E-2</c:v>
                </c:pt>
                <c:pt idx="33">
                  <c:v>4.9707965992216795E-2</c:v>
                </c:pt>
                <c:pt idx="34">
                  <c:v>4.9706194532396698E-2</c:v>
                </c:pt>
                <c:pt idx="35">
                  <c:v>4.9704423072055581E-2</c:v>
                </c:pt>
                <c:pt idx="36">
                  <c:v>4.9702651611193457E-2</c:v>
                </c:pt>
                <c:pt idx="37">
                  <c:v>4.9707420317310583E-2</c:v>
                </c:pt>
                <c:pt idx="38">
                  <c:v>4.9711040078156889E-2</c:v>
                </c:pt>
                <c:pt idx="39">
                  <c:v>4.9709887284449729E-2</c:v>
                </c:pt>
                <c:pt idx="40">
                  <c:v>4.9708734490511004E-2</c:v>
                </c:pt>
                <c:pt idx="41">
                  <c:v>4.9707581696352303E-2</c:v>
                </c:pt>
                <c:pt idx="42">
                  <c:v>4.9706428901962037E-2</c:v>
                </c:pt>
                <c:pt idx="43">
                  <c:v>4.9705276107317058E-2</c:v>
                </c:pt>
                <c:pt idx="44">
                  <c:v>4.9704123312533141E-2</c:v>
                </c:pt>
                <c:pt idx="45">
                  <c:v>4.970297051747135E-2</c:v>
                </c:pt>
                <c:pt idx="46">
                  <c:v>4.9701817722201155E-2</c:v>
                </c:pt>
                <c:pt idx="47">
                  <c:v>4.9700664926699396E-2</c:v>
                </c:pt>
                <c:pt idx="48">
                  <c:v>4.9699512130977661E-2</c:v>
                </c:pt>
                <c:pt idx="49">
                  <c:v>4.969835933502436E-2</c:v>
                </c:pt>
                <c:pt idx="50">
                  <c:v>4.9699089256666697E-2</c:v>
                </c:pt>
                <c:pt idx="51">
                  <c:v>4.9699452048776224E-2</c:v>
                </c:pt>
                <c:pt idx="52">
                  <c:v>4.9698431043337932E-2</c:v>
                </c:pt>
                <c:pt idx="53">
                  <c:v>4.9697410037621771E-2</c:v>
                </c:pt>
                <c:pt idx="54">
                  <c:v>4.9696389031836138E-2</c:v>
                </c:pt>
                <c:pt idx="55">
                  <c:v>4.9695368025784212E-2</c:v>
                </c:pt>
                <c:pt idx="56">
                  <c:v>4.9694347019639658E-2</c:v>
                </c:pt>
                <c:pt idx="57">
                  <c:v>4.969332601322881E-2</c:v>
                </c:pt>
                <c:pt idx="58">
                  <c:v>4.9692305006736923E-2</c:v>
                </c:pt>
                <c:pt idx="59">
                  <c:v>4.9691283999967154E-2</c:v>
                </c:pt>
                <c:pt idx="60">
                  <c:v>4.9690262993127919E-2</c:v>
                </c:pt>
                <c:pt idx="61">
                  <c:v>4.9689241986010817E-2</c:v>
                </c:pt>
                <c:pt idx="62">
                  <c:v>4.9688220978777932E-2</c:v>
                </c:pt>
                <c:pt idx="63">
                  <c:v>4.9686893964697401E-2</c:v>
                </c:pt>
                <c:pt idx="64">
                  <c:v>4.9685630094549973E-2</c:v>
                </c:pt>
                <c:pt idx="65">
                  <c:v>4.9684592086285076E-2</c:v>
                </c:pt>
                <c:pt idx="66">
                  <c:v>4.9683554077823357E-2</c:v>
                </c:pt>
                <c:pt idx="67">
                  <c:v>4.9682516069187957E-2</c:v>
                </c:pt>
                <c:pt idx="68">
                  <c:v>4.9681478060321006E-2</c:v>
                </c:pt>
                <c:pt idx="69">
                  <c:v>4.9680440051373002E-2</c:v>
                </c:pt>
                <c:pt idx="70">
                  <c:v>4.9679402042193441E-2</c:v>
                </c:pt>
                <c:pt idx="71">
                  <c:v>4.9678364032840205E-2</c:v>
                </c:pt>
                <c:pt idx="72">
                  <c:v>4.9677326023301722E-2</c:v>
                </c:pt>
                <c:pt idx="73">
                  <c:v>4.9676288013577992E-2</c:v>
                </c:pt>
                <c:pt idx="74">
                  <c:v>4.9675250003611122E-2</c:v>
                </c:pt>
                <c:pt idx="75">
                  <c:v>4.9674211993586362E-2</c:v>
                </c:pt>
                <c:pt idx="76">
                  <c:v>4.9671510037086239E-2</c:v>
                </c:pt>
                <c:pt idx="77">
                  <c:v>4.9669163857827429E-2</c:v>
                </c:pt>
                <c:pt idx="78">
                  <c:v>4.9668049217340061E-2</c:v>
                </c:pt>
                <c:pt idx="79">
                  <c:v>4.9666934576644284E-2</c:v>
                </c:pt>
                <c:pt idx="80">
                  <c:v>4.9665819935670638E-2</c:v>
                </c:pt>
                <c:pt idx="81">
                  <c:v>4.9664705294639101E-2</c:v>
                </c:pt>
                <c:pt idx="82">
                  <c:v>4.9663590653306534E-2</c:v>
                </c:pt>
                <c:pt idx="83">
                  <c:v>4.9662476011777139E-2</c:v>
                </c:pt>
                <c:pt idx="84">
                  <c:v>4.9661361370039341E-2</c:v>
                </c:pt>
                <c:pt idx="85">
                  <c:v>4.966024672809314E-2</c:v>
                </c:pt>
                <c:pt idx="86">
                  <c:v>4.9659132085857483E-2</c:v>
                </c:pt>
                <c:pt idx="87">
                  <c:v>4.9658017443575515E-2</c:v>
                </c:pt>
                <c:pt idx="88">
                  <c:v>4.9656902800992518E-2</c:v>
                </c:pt>
                <c:pt idx="89">
                  <c:v>4.9653155928849814E-2</c:v>
                </c:pt>
                <c:pt idx="90">
                  <c:v>4.9649985779922474E-2</c:v>
                </c:pt>
                <c:pt idx="91">
                  <c:v>4.9648767620873127E-2</c:v>
                </c:pt>
                <c:pt idx="92">
                  <c:v>4.9647549461418548E-2</c:v>
                </c:pt>
                <c:pt idx="93">
                  <c:v>4.9646331301871349E-2</c:v>
                </c:pt>
                <c:pt idx="94">
                  <c:v>4.9645113141999965E-2</c:v>
                </c:pt>
                <c:pt idx="95">
                  <c:v>4.9643894981804389E-2</c:v>
                </c:pt>
                <c:pt idx="96">
                  <c:v>4.9642676821504618E-2</c:v>
                </c:pt>
                <c:pt idx="97">
                  <c:v>4.9641458660880655E-2</c:v>
                </c:pt>
                <c:pt idx="98">
                  <c:v>4.9640240499920933E-2</c:v>
                </c:pt>
                <c:pt idx="99">
                  <c:v>4.9639022338891739E-2</c:v>
                </c:pt>
                <c:pt idx="100">
                  <c:v>4.9637804177434165E-2</c:v>
                </c:pt>
                <c:pt idx="101">
                  <c:v>4.9636586015895538E-2</c:v>
                </c:pt>
                <c:pt idx="102">
                  <c:v>4.9631966190650009E-2</c:v>
                </c:pt>
                <c:pt idx="103">
                  <c:v>4.9628105068236783E-2</c:v>
                </c:pt>
                <c:pt idx="104">
                  <c:v>4.9626770180313251E-2</c:v>
                </c:pt>
                <c:pt idx="105">
                  <c:v>4.9625435292181316E-2</c:v>
                </c:pt>
                <c:pt idx="106">
                  <c:v>4.9624100403563097E-2</c:v>
                </c:pt>
                <c:pt idx="107">
                  <c:v>4.9622765514748056E-2</c:v>
                </c:pt>
                <c:pt idx="108">
                  <c:v>4.9621430625724612E-2</c:v>
                </c:pt>
                <c:pt idx="109">
                  <c:v>4.9620095736214891E-2</c:v>
                </c:pt>
                <c:pt idx="110">
                  <c:v>4.9618760846496759E-2</c:v>
                </c:pt>
                <c:pt idx="111">
                  <c:v>4.9617425956477605E-2</c:v>
                </c:pt>
                <c:pt idx="112">
                  <c:v>4.9616091066250041E-2</c:v>
                </c:pt>
                <c:pt idx="113">
                  <c:v>4.96147561755362E-2</c:v>
                </c:pt>
                <c:pt idx="114">
                  <c:v>4.9613421284625536E-2</c:v>
                </c:pt>
                <c:pt idx="115">
                  <c:v>4.9694512260305093E-2</c:v>
                </c:pt>
                <c:pt idx="116">
                  <c:v>4.9756967910190734E-2</c:v>
                </c:pt>
                <c:pt idx="117">
                  <c:v>4.9758141635836618E-2</c:v>
                </c:pt>
                <c:pt idx="118">
                  <c:v>4.9759315361470921E-2</c:v>
                </c:pt>
                <c:pt idx="119">
                  <c:v>4.9760489086769458E-2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9-4C34-AF79-0A0CC22B4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75104"/>
        <c:axId val="234193280"/>
      </c:areaChart>
      <c:dateAx>
        <c:axId val="23417510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193280"/>
        <c:crossesAt val="0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234193280"/>
        <c:scaling>
          <c:orientation val="minMax"/>
          <c:max val="0.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175104"/>
        <c:crosses val="autoZero"/>
        <c:crossBetween val="midCat"/>
        <c:majorUnit val="2.0000000000000011E-2"/>
        <c:minorUnit val="4.0000000000000044E-3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Spot Rates</a:t>
            </a:r>
          </a:p>
        </c:rich>
      </c:tx>
      <c:layout>
        <c:manualLayout>
          <c:xMode val="edge"/>
          <c:yMode val="edge"/>
          <c:x val="0.47881400418168102"/>
          <c:y val="2.23214285714285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389911602381471E-2"/>
          <c:y val="0.24553571428571427"/>
          <c:w val="0.89195007525952952"/>
          <c:h val="0.53125"/>
        </c:manualLayout>
      </c:layout>
      <c:areaChart>
        <c:grouping val="standard"/>
        <c:varyColors val="0"/>
        <c:ser>
          <c:idx val="0"/>
          <c:order val="0"/>
          <c:tx>
            <c:strRef>
              <c:f>IRBootstrap3m!$U$58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IRBootstrap3m!$R$59:$R$178</c:f>
              <c:numCache>
                <c:formatCode>m/d/yyyy</c:formatCode>
                <c:ptCount val="120"/>
                <c:pt idx="0">
                  <c:v>43647.695798032408</c:v>
                </c:pt>
                <c:pt idx="1">
                  <c:v>43654.695798032408</c:v>
                </c:pt>
                <c:pt idx="2">
                  <c:v>43661.695798032408</c:v>
                </c:pt>
                <c:pt idx="3">
                  <c:v>43668.695798032408</c:v>
                </c:pt>
                <c:pt idx="4">
                  <c:v>43675.695798032408</c:v>
                </c:pt>
                <c:pt idx="5">
                  <c:v>43682.695798032408</c:v>
                </c:pt>
                <c:pt idx="6">
                  <c:v>43689.695798032408</c:v>
                </c:pt>
                <c:pt idx="7">
                  <c:v>43696.695798032408</c:v>
                </c:pt>
                <c:pt idx="8">
                  <c:v>43703.695798032408</c:v>
                </c:pt>
                <c:pt idx="9">
                  <c:v>43710.695798032408</c:v>
                </c:pt>
                <c:pt idx="10">
                  <c:v>43717.695798032408</c:v>
                </c:pt>
                <c:pt idx="11">
                  <c:v>43724.695798032408</c:v>
                </c:pt>
                <c:pt idx="12">
                  <c:v>43731.695798032408</c:v>
                </c:pt>
                <c:pt idx="13">
                  <c:v>43738.695798032408</c:v>
                </c:pt>
                <c:pt idx="14">
                  <c:v>43745.695798032408</c:v>
                </c:pt>
                <c:pt idx="15">
                  <c:v>43752.695798032408</c:v>
                </c:pt>
                <c:pt idx="16">
                  <c:v>43759.695798032408</c:v>
                </c:pt>
                <c:pt idx="17">
                  <c:v>43766.695798032408</c:v>
                </c:pt>
                <c:pt idx="18">
                  <c:v>43773.695798032408</c:v>
                </c:pt>
                <c:pt idx="19">
                  <c:v>43780.695798032408</c:v>
                </c:pt>
                <c:pt idx="20">
                  <c:v>43787.695798032408</c:v>
                </c:pt>
                <c:pt idx="21">
                  <c:v>43794.695798032408</c:v>
                </c:pt>
                <c:pt idx="22">
                  <c:v>43801.695798032408</c:v>
                </c:pt>
                <c:pt idx="23">
                  <c:v>43808.695798032408</c:v>
                </c:pt>
                <c:pt idx="24">
                  <c:v>43815.695798032408</c:v>
                </c:pt>
                <c:pt idx="25">
                  <c:v>43822.695798032408</c:v>
                </c:pt>
                <c:pt idx="26">
                  <c:v>43829.695798032408</c:v>
                </c:pt>
                <c:pt idx="27">
                  <c:v>43836.695798032408</c:v>
                </c:pt>
                <c:pt idx="28">
                  <c:v>43843.695798032408</c:v>
                </c:pt>
                <c:pt idx="29">
                  <c:v>43850.695798032408</c:v>
                </c:pt>
                <c:pt idx="30">
                  <c:v>43857.695798032408</c:v>
                </c:pt>
                <c:pt idx="31">
                  <c:v>43864.695798032408</c:v>
                </c:pt>
                <c:pt idx="32">
                  <c:v>43871.695798032408</c:v>
                </c:pt>
                <c:pt idx="33">
                  <c:v>43878.695798032408</c:v>
                </c:pt>
                <c:pt idx="34">
                  <c:v>43885.695798032408</c:v>
                </c:pt>
                <c:pt idx="35">
                  <c:v>43892.695798032408</c:v>
                </c:pt>
                <c:pt idx="36">
                  <c:v>43899.695798032408</c:v>
                </c:pt>
                <c:pt idx="37">
                  <c:v>43906.695798032408</c:v>
                </c:pt>
                <c:pt idx="38">
                  <c:v>43913.695798032408</c:v>
                </c:pt>
                <c:pt idx="39">
                  <c:v>43920.695798032408</c:v>
                </c:pt>
                <c:pt idx="40">
                  <c:v>43927.695798032408</c:v>
                </c:pt>
                <c:pt idx="41">
                  <c:v>43934.695798032408</c:v>
                </c:pt>
                <c:pt idx="42">
                  <c:v>43941.695798032408</c:v>
                </c:pt>
                <c:pt idx="43">
                  <c:v>43948.695798032408</c:v>
                </c:pt>
                <c:pt idx="44">
                  <c:v>43955.695798032408</c:v>
                </c:pt>
                <c:pt idx="45">
                  <c:v>43962.695798032408</c:v>
                </c:pt>
                <c:pt idx="46">
                  <c:v>43969.695798032408</c:v>
                </c:pt>
                <c:pt idx="47">
                  <c:v>43976.695798032408</c:v>
                </c:pt>
                <c:pt idx="48">
                  <c:v>43983.695798032408</c:v>
                </c:pt>
                <c:pt idx="49">
                  <c:v>43990.695798032408</c:v>
                </c:pt>
                <c:pt idx="50">
                  <c:v>43997.695798032408</c:v>
                </c:pt>
                <c:pt idx="51">
                  <c:v>44004.695798032408</c:v>
                </c:pt>
                <c:pt idx="52">
                  <c:v>44011.695798032408</c:v>
                </c:pt>
                <c:pt idx="53">
                  <c:v>44018.695798032408</c:v>
                </c:pt>
                <c:pt idx="54">
                  <c:v>44025.695798032408</c:v>
                </c:pt>
                <c:pt idx="55">
                  <c:v>44032.695798032408</c:v>
                </c:pt>
                <c:pt idx="56">
                  <c:v>44039.695798032408</c:v>
                </c:pt>
                <c:pt idx="57">
                  <c:v>44046.695798032408</c:v>
                </c:pt>
                <c:pt idx="58">
                  <c:v>44053.695798032408</c:v>
                </c:pt>
                <c:pt idx="59">
                  <c:v>44060.695798032408</c:v>
                </c:pt>
                <c:pt idx="60">
                  <c:v>44067.695798032408</c:v>
                </c:pt>
                <c:pt idx="61">
                  <c:v>44074.695798032408</c:v>
                </c:pt>
                <c:pt idx="62">
                  <c:v>44081.695798032408</c:v>
                </c:pt>
                <c:pt idx="63">
                  <c:v>44088.695798032408</c:v>
                </c:pt>
                <c:pt idx="64">
                  <c:v>44095.695798032408</c:v>
                </c:pt>
                <c:pt idx="65">
                  <c:v>44102.695798032408</c:v>
                </c:pt>
                <c:pt idx="66">
                  <c:v>44109.695798032408</c:v>
                </c:pt>
                <c:pt idx="67">
                  <c:v>44116.695798032408</c:v>
                </c:pt>
                <c:pt idx="68">
                  <c:v>44123.695798032408</c:v>
                </c:pt>
                <c:pt idx="69">
                  <c:v>44130.695798032408</c:v>
                </c:pt>
                <c:pt idx="70">
                  <c:v>44137.695798032408</c:v>
                </c:pt>
                <c:pt idx="71">
                  <c:v>44144.695798032408</c:v>
                </c:pt>
                <c:pt idx="72">
                  <c:v>44151.695798032408</c:v>
                </c:pt>
                <c:pt idx="73">
                  <c:v>44158.695798032408</c:v>
                </c:pt>
                <c:pt idx="74">
                  <c:v>44165.695798032408</c:v>
                </c:pt>
                <c:pt idx="75">
                  <c:v>44172.695798032408</c:v>
                </c:pt>
                <c:pt idx="76">
                  <c:v>44179.695798032408</c:v>
                </c:pt>
                <c:pt idx="77">
                  <c:v>44186.695798032408</c:v>
                </c:pt>
                <c:pt idx="78">
                  <c:v>44193.695798032408</c:v>
                </c:pt>
                <c:pt idx="79">
                  <c:v>44200.695798032408</c:v>
                </c:pt>
                <c:pt idx="80">
                  <c:v>44207.695798032408</c:v>
                </c:pt>
                <c:pt idx="81">
                  <c:v>44214.695798032408</c:v>
                </c:pt>
                <c:pt idx="82">
                  <c:v>44221.695798032408</c:v>
                </c:pt>
                <c:pt idx="83">
                  <c:v>44228.695798032408</c:v>
                </c:pt>
                <c:pt idx="84">
                  <c:v>44235.695798032408</c:v>
                </c:pt>
                <c:pt idx="85">
                  <c:v>44242.695798032408</c:v>
                </c:pt>
                <c:pt idx="86">
                  <c:v>44249.695798032408</c:v>
                </c:pt>
                <c:pt idx="87">
                  <c:v>44256.695798032408</c:v>
                </c:pt>
                <c:pt idx="88">
                  <c:v>44263.695798032408</c:v>
                </c:pt>
                <c:pt idx="89">
                  <c:v>44270.695798032408</c:v>
                </c:pt>
                <c:pt idx="90">
                  <c:v>44277.695798032408</c:v>
                </c:pt>
                <c:pt idx="91">
                  <c:v>44284.695798032408</c:v>
                </c:pt>
                <c:pt idx="92">
                  <c:v>44291.695798032408</c:v>
                </c:pt>
                <c:pt idx="93">
                  <c:v>44298.695798032408</c:v>
                </c:pt>
                <c:pt idx="94">
                  <c:v>44305.695798032408</c:v>
                </c:pt>
                <c:pt idx="95">
                  <c:v>44312.695798032408</c:v>
                </c:pt>
                <c:pt idx="96">
                  <c:v>44319.695798032408</c:v>
                </c:pt>
                <c:pt idx="97">
                  <c:v>44326.695798032408</c:v>
                </c:pt>
                <c:pt idx="98">
                  <c:v>44333.695798032408</c:v>
                </c:pt>
                <c:pt idx="99">
                  <c:v>44340.695798032408</c:v>
                </c:pt>
                <c:pt idx="100">
                  <c:v>44347.695798032408</c:v>
                </c:pt>
                <c:pt idx="101">
                  <c:v>44354.695798032408</c:v>
                </c:pt>
                <c:pt idx="102">
                  <c:v>44361.695798032408</c:v>
                </c:pt>
                <c:pt idx="103">
                  <c:v>44368.695798032408</c:v>
                </c:pt>
                <c:pt idx="104">
                  <c:v>44375.695798032408</c:v>
                </c:pt>
                <c:pt idx="105">
                  <c:v>44382.695798032408</c:v>
                </c:pt>
                <c:pt idx="106">
                  <c:v>44389.695798032408</c:v>
                </c:pt>
                <c:pt idx="107">
                  <c:v>44396.695798032408</c:v>
                </c:pt>
                <c:pt idx="108">
                  <c:v>44403.695798032408</c:v>
                </c:pt>
                <c:pt idx="109">
                  <c:v>44410.695798032408</c:v>
                </c:pt>
                <c:pt idx="110">
                  <c:v>44417.695798032408</c:v>
                </c:pt>
                <c:pt idx="111">
                  <c:v>44424.695798032408</c:v>
                </c:pt>
                <c:pt idx="112">
                  <c:v>44431.695798032408</c:v>
                </c:pt>
                <c:pt idx="113">
                  <c:v>44438.695798032408</c:v>
                </c:pt>
                <c:pt idx="114">
                  <c:v>44445.695798032408</c:v>
                </c:pt>
                <c:pt idx="115">
                  <c:v>44452.695798032408</c:v>
                </c:pt>
                <c:pt idx="116">
                  <c:v>44459.695798032408</c:v>
                </c:pt>
                <c:pt idx="117">
                  <c:v>44466.695798032408</c:v>
                </c:pt>
                <c:pt idx="118">
                  <c:v>44473.695798032408</c:v>
                </c:pt>
                <c:pt idx="119">
                  <c:v>44480.695798032408</c:v>
                </c:pt>
              </c:numCache>
            </c:numRef>
          </c:cat>
          <c:val>
            <c:numRef>
              <c:f>IRBootstrap3m!$U$59:$U$178</c:f>
              <c:numCache>
                <c:formatCode>0.00%</c:formatCode>
                <c:ptCount val="120"/>
                <c:pt idx="0">
                  <c:v>5.001159933962359E-2</c:v>
                </c:pt>
                <c:pt idx="1">
                  <c:v>5.001159933962359E-2</c:v>
                </c:pt>
                <c:pt idx="2">
                  <c:v>4.9989175253418824E-2</c:v>
                </c:pt>
                <c:pt idx="3">
                  <c:v>4.9966751041588403E-2</c:v>
                </c:pt>
                <c:pt idx="4">
                  <c:v>4.9944326704132846E-2</c:v>
                </c:pt>
                <c:pt idx="5">
                  <c:v>4.9921327795245461E-2</c:v>
                </c:pt>
                <c:pt idx="6">
                  <c:v>4.9897562821940022E-2</c:v>
                </c:pt>
                <c:pt idx="7">
                  <c:v>4.9873797707536381E-2</c:v>
                </c:pt>
                <c:pt idx="8">
                  <c:v>4.9850032452034204E-2</c:v>
                </c:pt>
                <c:pt idx="9">
                  <c:v>4.9826267055430626E-2</c:v>
                </c:pt>
                <c:pt idx="10">
                  <c:v>4.9802617666601191E-2</c:v>
                </c:pt>
                <c:pt idx="11">
                  <c:v>4.9778968138042952E-2</c:v>
                </c:pt>
                <c:pt idx="12">
                  <c:v>4.9755318469754818E-2</c:v>
                </c:pt>
                <c:pt idx="13">
                  <c:v>4.9731668661734334E-2</c:v>
                </c:pt>
                <c:pt idx="14">
                  <c:v>4.9727039546854895E-2</c:v>
                </c:pt>
                <c:pt idx="15">
                  <c:v>4.9730018743262432E-2</c:v>
                </c:pt>
                <c:pt idx="16">
                  <c:v>4.973299793745279E-2</c:v>
                </c:pt>
                <c:pt idx="17">
                  <c:v>4.9735977129425298E-2</c:v>
                </c:pt>
                <c:pt idx="18">
                  <c:v>4.9738956319180655E-2</c:v>
                </c:pt>
                <c:pt idx="19">
                  <c:v>4.9741935506718793E-2</c:v>
                </c:pt>
                <c:pt idx="20">
                  <c:v>4.974491469204028E-2</c:v>
                </c:pt>
                <c:pt idx="21">
                  <c:v>4.974789387514341E-2</c:v>
                </c:pt>
                <c:pt idx="22">
                  <c:v>4.9750873056029279E-2</c:v>
                </c:pt>
                <c:pt idx="23">
                  <c:v>4.9753852234697665E-2</c:v>
                </c:pt>
                <c:pt idx="24">
                  <c:v>4.9754623032082348E-2</c:v>
                </c:pt>
                <c:pt idx="25">
                  <c:v>4.9753737544537269E-2</c:v>
                </c:pt>
                <c:pt idx="26">
                  <c:v>4.9752852056796491E-2</c:v>
                </c:pt>
                <c:pt idx="27">
                  <c:v>4.9751966568859607E-2</c:v>
                </c:pt>
                <c:pt idx="28">
                  <c:v>4.975108108072674E-2</c:v>
                </c:pt>
                <c:pt idx="29">
                  <c:v>4.9750195592398072E-2</c:v>
                </c:pt>
                <c:pt idx="30">
                  <c:v>4.9749310103873512E-2</c:v>
                </c:pt>
                <c:pt idx="31">
                  <c:v>4.9748424615153233E-2</c:v>
                </c:pt>
                <c:pt idx="32">
                  <c:v>4.9747539126236952E-2</c:v>
                </c:pt>
                <c:pt idx="33">
                  <c:v>4.9746653637124751E-2</c:v>
                </c:pt>
                <c:pt idx="34">
                  <c:v>4.9745768147816644E-2</c:v>
                </c:pt>
                <c:pt idx="35">
                  <c:v>4.974488265831261E-2</c:v>
                </c:pt>
                <c:pt idx="36">
                  <c:v>4.9743997168612837E-2</c:v>
                </c:pt>
                <c:pt idx="37">
                  <c:v>4.9743288392621446E-2</c:v>
                </c:pt>
                <c:pt idx="38">
                  <c:v>4.9742712151951821E-2</c:v>
                </c:pt>
                <c:pt idx="39">
                  <c:v>4.9742135911199289E-2</c:v>
                </c:pt>
                <c:pt idx="40">
                  <c:v>4.97415596703637E-2</c:v>
                </c:pt>
                <c:pt idx="41">
                  <c:v>4.9740983429445274E-2</c:v>
                </c:pt>
                <c:pt idx="42">
                  <c:v>4.9740407188443865E-2</c:v>
                </c:pt>
                <c:pt idx="43">
                  <c:v>4.97398309473586E-2</c:v>
                </c:pt>
                <c:pt idx="44">
                  <c:v>4.9739254706191248E-2</c:v>
                </c:pt>
                <c:pt idx="45">
                  <c:v>4.9738678464940927E-2</c:v>
                </c:pt>
                <c:pt idx="46">
                  <c:v>4.9738102223607611E-2</c:v>
                </c:pt>
                <c:pt idx="47">
                  <c:v>4.9737525982191423E-2</c:v>
                </c:pt>
                <c:pt idx="48">
                  <c:v>4.9736949740692281E-2</c:v>
                </c:pt>
                <c:pt idx="49">
                  <c:v>4.9736373499110191E-2</c:v>
                </c:pt>
                <c:pt idx="50">
                  <c:v>4.9735834901712669E-2</c:v>
                </c:pt>
                <c:pt idx="51">
                  <c:v>4.973532453744646E-2</c:v>
                </c:pt>
                <c:pt idx="52">
                  <c:v>4.9734814173116093E-2</c:v>
                </c:pt>
                <c:pt idx="53">
                  <c:v>4.9734303808719682E-2</c:v>
                </c:pt>
                <c:pt idx="54">
                  <c:v>4.9733793444259086E-2</c:v>
                </c:pt>
                <c:pt idx="55">
                  <c:v>4.9733283079732675E-2</c:v>
                </c:pt>
                <c:pt idx="56">
                  <c:v>4.9732772715142003E-2</c:v>
                </c:pt>
                <c:pt idx="57">
                  <c:v>4.9732262350485355E-2</c:v>
                </c:pt>
                <c:pt idx="58">
                  <c:v>4.973175198576453E-2</c:v>
                </c:pt>
                <c:pt idx="59">
                  <c:v>4.9731241620977716E-2</c:v>
                </c:pt>
                <c:pt idx="60">
                  <c:v>4.9730731256126724E-2</c:v>
                </c:pt>
                <c:pt idx="61">
                  <c:v>4.9730220891209743E-2</c:v>
                </c:pt>
                <c:pt idx="62">
                  <c:v>4.9729710526227787E-2</c:v>
                </c:pt>
                <c:pt idx="63">
                  <c:v>4.9729195305232551E-2</c:v>
                </c:pt>
                <c:pt idx="64">
                  <c:v>4.9728676442208811E-2</c:v>
                </c:pt>
                <c:pt idx="65">
                  <c:v>4.9728157579117874E-2</c:v>
                </c:pt>
                <c:pt idx="66">
                  <c:v>4.9727638715959595E-2</c:v>
                </c:pt>
                <c:pt idx="67">
                  <c:v>4.9727119852734036E-2</c:v>
                </c:pt>
                <c:pt idx="68">
                  <c:v>4.9726600989440449E-2</c:v>
                </c:pt>
                <c:pt idx="69">
                  <c:v>4.9726082126080408E-2</c:v>
                </c:pt>
                <c:pt idx="70">
                  <c:v>4.9725563262653101E-2</c:v>
                </c:pt>
                <c:pt idx="71">
                  <c:v>4.9725044399158605E-2</c:v>
                </c:pt>
                <c:pt idx="72">
                  <c:v>4.9724525535596774E-2</c:v>
                </c:pt>
                <c:pt idx="73">
                  <c:v>4.9724006671967705E-2</c:v>
                </c:pt>
                <c:pt idx="74">
                  <c:v>4.9723487808270544E-2</c:v>
                </c:pt>
                <c:pt idx="75">
                  <c:v>4.9722968944506937E-2</c:v>
                </c:pt>
                <c:pt idx="76">
                  <c:v>4.972242819250175E-2</c:v>
                </c:pt>
                <c:pt idx="77">
                  <c:v>4.97218710242903E-2</c:v>
                </c:pt>
                <c:pt idx="78">
                  <c:v>4.9721313856001252E-2</c:v>
                </c:pt>
                <c:pt idx="79">
                  <c:v>4.9720756687634662E-2</c:v>
                </c:pt>
                <c:pt idx="80">
                  <c:v>4.9720199519189608E-2</c:v>
                </c:pt>
                <c:pt idx="81">
                  <c:v>4.9719642350667941E-2</c:v>
                </c:pt>
                <c:pt idx="82">
                  <c:v>4.9719085182068648E-2</c:v>
                </c:pt>
                <c:pt idx="83">
                  <c:v>4.9718528013391834E-2</c:v>
                </c:pt>
                <c:pt idx="84">
                  <c:v>4.9717970844637444E-2</c:v>
                </c:pt>
                <c:pt idx="85">
                  <c:v>4.9717413675805525E-2</c:v>
                </c:pt>
                <c:pt idx="86">
                  <c:v>4.9716856506895141E-2</c:v>
                </c:pt>
                <c:pt idx="87">
                  <c:v>4.9716299337908103E-2</c:v>
                </c:pt>
                <c:pt idx="88">
                  <c:v>4.9715742168843502E-2</c:v>
                </c:pt>
                <c:pt idx="89">
                  <c:v>4.9715155431989989E-2</c:v>
                </c:pt>
                <c:pt idx="90">
                  <c:v>4.9714546519262173E-2</c:v>
                </c:pt>
                <c:pt idx="91">
                  <c:v>4.9713937606442597E-2</c:v>
                </c:pt>
                <c:pt idx="92">
                  <c:v>4.9713328693529506E-2</c:v>
                </c:pt>
                <c:pt idx="93">
                  <c:v>4.971271978052471E-2</c:v>
                </c:pt>
                <c:pt idx="94">
                  <c:v>4.9712110867427189E-2</c:v>
                </c:pt>
                <c:pt idx="95">
                  <c:v>4.9711501954236292E-2</c:v>
                </c:pt>
                <c:pt idx="96">
                  <c:v>4.9710893040953566E-2</c:v>
                </c:pt>
                <c:pt idx="97">
                  <c:v>4.9710284127578226E-2</c:v>
                </c:pt>
                <c:pt idx="98">
                  <c:v>4.9709675214109322E-2</c:v>
                </c:pt>
                <c:pt idx="99">
                  <c:v>4.97090663005487E-2</c:v>
                </c:pt>
                <c:pt idx="100">
                  <c:v>4.9708457386894625E-2</c:v>
                </c:pt>
                <c:pt idx="101">
                  <c:v>4.9707848473148769E-2</c:v>
                </c:pt>
                <c:pt idx="102">
                  <c:v>4.9707206218563407E-2</c:v>
                </c:pt>
                <c:pt idx="103">
                  <c:v>4.970653895831028E-2</c:v>
                </c:pt>
                <c:pt idx="104">
                  <c:v>4.9705871697945915E-2</c:v>
                </c:pt>
                <c:pt idx="105">
                  <c:v>4.9705204437471187E-2</c:v>
                </c:pt>
                <c:pt idx="106">
                  <c:v>4.9704537176884334E-2</c:v>
                </c:pt>
                <c:pt idx="107">
                  <c:v>4.9703869916186284E-2</c:v>
                </c:pt>
                <c:pt idx="108">
                  <c:v>4.9703202655377886E-2</c:v>
                </c:pt>
                <c:pt idx="109">
                  <c:v>4.970253539445732E-2</c:v>
                </c:pt>
                <c:pt idx="110">
                  <c:v>4.9701868133425572E-2</c:v>
                </c:pt>
                <c:pt idx="111">
                  <c:v>4.970120087228258E-2</c:v>
                </c:pt>
                <c:pt idx="112">
                  <c:v>4.9700533611029198E-2</c:v>
                </c:pt>
                <c:pt idx="113">
                  <c:v>4.969986634966371E-2</c:v>
                </c:pt>
                <c:pt idx="114">
                  <c:v>4.969919908818702E-2</c:v>
                </c:pt>
                <c:pt idx="115">
                  <c:v>4.9699248381846826E-2</c:v>
                </c:pt>
                <c:pt idx="116">
                  <c:v>4.9699835091850754E-2</c:v>
                </c:pt>
                <c:pt idx="117">
                  <c:v>4.9700421801767758E-2</c:v>
                </c:pt>
                <c:pt idx="118">
                  <c:v>4.9701008511599677E-2</c:v>
                </c:pt>
                <c:pt idx="119">
                  <c:v>4.9701595221345596E-2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E-4CC8-8BF2-2FD3EBFDF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04544"/>
        <c:axId val="234222720"/>
      </c:areaChart>
      <c:dateAx>
        <c:axId val="2342045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22720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234222720"/>
        <c:scaling>
          <c:orientation val="minMax"/>
          <c:max val="0.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204544"/>
        <c:crosses val="autoZero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20</xdr:row>
      <xdr:rowOff>57150</xdr:rowOff>
    </xdr:from>
    <xdr:to>
      <xdr:col>9</xdr:col>
      <xdr:colOff>304800</xdr:colOff>
      <xdr:row>46</xdr:row>
      <xdr:rowOff>38100</xdr:rowOff>
    </xdr:to>
    <xdr:graphicFrame macro="">
      <xdr:nvGraphicFramePr>
        <xdr:cNvPr id="37913" name="Chart 11">
          <a:extLst>
            <a:ext uri="{FF2B5EF4-FFF2-40B4-BE49-F238E27FC236}">
              <a16:creationId xmlns:a16="http://schemas.microsoft.com/office/drawing/2014/main" id="{00000000-0008-0000-0000-0000199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123825</xdr:rowOff>
    </xdr:from>
    <xdr:to>
      <xdr:col>4</xdr:col>
      <xdr:colOff>0</xdr:colOff>
      <xdr:row>31</xdr:row>
      <xdr:rowOff>104775</xdr:rowOff>
    </xdr:to>
    <xdr:graphicFrame macro="">
      <xdr:nvGraphicFramePr>
        <xdr:cNvPr id="67869" name="Chart 3">
          <a:extLst>
            <a:ext uri="{FF2B5EF4-FFF2-40B4-BE49-F238E27FC236}">
              <a16:creationId xmlns:a16="http://schemas.microsoft.com/office/drawing/2014/main" id="{00000000-0008-0000-0100-00001D09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32</xdr:row>
      <xdr:rowOff>57150</xdr:rowOff>
    </xdr:from>
    <xdr:to>
      <xdr:col>4</xdr:col>
      <xdr:colOff>0</xdr:colOff>
      <xdr:row>45</xdr:row>
      <xdr:rowOff>85725</xdr:rowOff>
    </xdr:to>
    <xdr:graphicFrame macro="">
      <xdr:nvGraphicFramePr>
        <xdr:cNvPr id="67870" name="Chart 4">
          <a:extLst>
            <a:ext uri="{FF2B5EF4-FFF2-40B4-BE49-F238E27FC236}">
              <a16:creationId xmlns:a16="http://schemas.microsoft.com/office/drawing/2014/main" id="{00000000-0008-0000-0100-00001E09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</xdr:colOff>
      <xdr:row>29</xdr:row>
      <xdr:rowOff>152399</xdr:rowOff>
    </xdr:from>
    <xdr:to>
      <xdr:col>11</xdr:col>
      <xdr:colOff>571500</xdr:colOff>
      <xdr:row>45</xdr:row>
      <xdr:rowOff>107156</xdr:rowOff>
    </xdr:to>
    <xdr:graphicFrame macro="">
      <xdr:nvGraphicFramePr>
        <xdr:cNvPr id="67871" name="Chart 5">
          <a:extLst>
            <a:ext uri="{FF2B5EF4-FFF2-40B4-BE49-F238E27FC236}">
              <a16:creationId xmlns:a16="http://schemas.microsoft.com/office/drawing/2014/main" id="{00000000-0008-0000-0100-00001F09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123825</xdr:rowOff>
    </xdr:from>
    <xdr:to>
      <xdr:col>4</xdr:col>
      <xdr:colOff>0</xdr:colOff>
      <xdr:row>31</xdr:row>
      <xdr:rowOff>104775</xdr:rowOff>
    </xdr:to>
    <xdr:graphicFrame macro="">
      <xdr:nvGraphicFramePr>
        <xdr:cNvPr id="56621" name="Chart 3">
          <a:extLst>
            <a:ext uri="{FF2B5EF4-FFF2-40B4-BE49-F238E27FC236}">
              <a16:creationId xmlns:a16="http://schemas.microsoft.com/office/drawing/2014/main" id="{00000000-0008-0000-0200-00002DD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32</xdr:row>
      <xdr:rowOff>57150</xdr:rowOff>
    </xdr:from>
    <xdr:to>
      <xdr:col>4</xdr:col>
      <xdr:colOff>0</xdr:colOff>
      <xdr:row>45</xdr:row>
      <xdr:rowOff>85725</xdr:rowOff>
    </xdr:to>
    <xdr:graphicFrame macro="">
      <xdr:nvGraphicFramePr>
        <xdr:cNvPr id="56622" name="Chart 4">
          <a:extLst>
            <a:ext uri="{FF2B5EF4-FFF2-40B4-BE49-F238E27FC236}">
              <a16:creationId xmlns:a16="http://schemas.microsoft.com/office/drawing/2014/main" id="{00000000-0008-0000-0200-00002ED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34</xdr:row>
      <xdr:rowOff>104775</xdr:rowOff>
    </xdr:from>
    <xdr:to>
      <xdr:col>12</xdr:col>
      <xdr:colOff>0</xdr:colOff>
      <xdr:row>45</xdr:row>
      <xdr:rowOff>57150</xdr:rowOff>
    </xdr:to>
    <xdr:graphicFrame macro="">
      <xdr:nvGraphicFramePr>
        <xdr:cNvPr id="56623" name="Chart 5">
          <a:extLst>
            <a:ext uri="{FF2B5EF4-FFF2-40B4-BE49-F238E27FC236}">
              <a16:creationId xmlns:a16="http://schemas.microsoft.com/office/drawing/2014/main" id="{00000000-0008-0000-0200-00002FD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123825</xdr:rowOff>
    </xdr:from>
    <xdr:to>
      <xdr:col>4</xdr:col>
      <xdr:colOff>0</xdr:colOff>
      <xdr:row>31</xdr:row>
      <xdr:rowOff>104775</xdr:rowOff>
    </xdr:to>
    <xdr:graphicFrame macro="">
      <xdr:nvGraphicFramePr>
        <xdr:cNvPr id="46293" name="Chart 5">
          <a:extLst>
            <a:ext uri="{FF2B5EF4-FFF2-40B4-BE49-F238E27FC236}">
              <a16:creationId xmlns:a16="http://schemas.microsoft.com/office/drawing/2014/main" id="{00000000-0008-0000-0300-0000D5B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32</xdr:row>
      <xdr:rowOff>57150</xdr:rowOff>
    </xdr:from>
    <xdr:to>
      <xdr:col>4</xdr:col>
      <xdr:colOff>0</xdr:colOff>
      <xdr:row>45</xdr:row>
      <xdr:rowOff>85725</xdr:rowOff>
    </xdr:to>
    <xdr:graphicFrame macro="">
      <xdr:nvGraphicFramePr>
        <xdr:cNvPr id="46294" name="Chart 6">
          <a:extLst>
            <a:ext uri="{FF2B5EF4-FFF2-40B4-BE49-F238E27FC236}">
              <a16:creationId xmlns:a16="http://schemas.microsoft.com/office/drawing/2014/main" id="{00000000-0008-0000-0300-0000D6B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34</xdr:row>
      <xdr:rowOff>104775</xdr:rowOff>
    </xdr:from>
    <xdr:to>
      <xdr:col>12</xdr:col>
      <xdr:colOff>0</xdr:colOff>
      <xdr:row>45</xdr:row>
      <xdr:rowOff>57150</xdr:rowOff>
    </xdr:to>
    <xdr:graphicFrame macro="">
      <xdr:nvGraphicFramePr>
        <xdr:cNvPr id="46295" name="Chart 7">
          <a:extLst>
            <a:ext uri="{FF2B5EF4-FFF2-40B4-BE49-F238E27FC236}">
              <a16:creationId xmlns:a16="http://schemas.microsoft.com/office/drawing/2014/main" id="{00000000-0008-0000-0300-0000D7B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123825</xdr:rowOff>
    </xdr:from>
    <xdr:to>
      <xdr:col>4</xdr:col>
      <xdr:colOff>0</xdr:colOff>
      <xdr:row>31</xdr:row>
      <xdr:rowOff>104775</xdr:rowOff>
    </xdr:to>
    <xdr:graphicFrame macro="">
      <xdr:nvGraphicFramePr>
        <xdr:cNvPr id="55468" name="Chart 3">
          <a:extLst>
            <a:ext uri="{FF2B5EF4-FFF2-40B4-BE49-F238E27FC236}">
              <a16:creationId xmlns:a16="http://schemas.microsoft.com/office/drawing/2014/main" id="{00000000-0008-0000-0400-0000AC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32</xdr:row>
      <xdr:rowOff>57150</xdr:rowOff>
    </xdr:from>
    <xdr:to>
      <xdr:col>4</xdr:col>
      <xdr:colOff>0</xdr:colOff>
      <xdr:row>45</xdr:row>
      <xdr:rowOff>85725</xdr:rowOff>
    </xdr:to>
    <xdr:graphicFrame macro="">
      <xdr:nvGraphicFramePr>
        <xdr:cNvPr id="55469" name="Chart 4">
          <a:extLst>
            <a:ext uri="{FF2B5EF4-FFF2-40B4-BE49-F238E27FC236}">
              <a16:creationId xmlns:a16="http://schemas.microsoft.com/office/drawing/2014/main" id="{00000000-0008-0000-0400-0000AD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34</xdr:row>
      <xdr:rowOff>104775</xdr:rowOff>
    </xdr:from>
    <xdr:to>
      <xdr:col>12</xdr:col>
      <xdr:colOff>0</xdr:colOff>
      <xdr:row>45</xdr:row>
      <xdr:rowOff>57150</xdr:rowOff>
    </xdr:to>
    <xdr:graphicFrame macro="">
      <xdr:nvGraphicFramePr>
        <xdr:cNvPr id="55470" name="Chart 5">
          <a:extLst>
            <a:ext uri="{FF2B5EF4-FFF2-40B4-BE49-F238E27FC236}">
              <a16:creationId xmlns:a16="http://schemas.microsoft.com/office/drawing/2014/main" id="{00000000-0008-0000-0400-0000AE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image" Target="../media/image1.png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3.xml"/><Relationship Id="rId4" Type="http://schemas.openxmlformats.org/officeDocument/2006/relationships/image" Target="../media/image1.png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4.xml"/><Relationship Id="rId4" Type="http://schemas.openxmlformats.org/officeDocument/2006/relationships/image" Target="../media/image1.png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V150"/>
  <sheetViews>
    <sheetView showGridLines="0" zoomScale="80" workbookViewId="0">
      <selection activeCell="C11" sqref="C11"/>
    </sheetView>
  </sheetViews>
  <sheetFormatPr defaultColWidth="7.85546875" defaultRowHeight="12.75"/>
  <cols>
    <col min="1" max="2" width="1.42578125" style="3" customWidth="1"/>
    <col min="3" max="3" width="45.7109375" style="3" customWidth="1"/>
    <col min="4" max="4" width="15.7109375" style="3" customWidth="1"/>
    <col min="5" max="5" width="16.42578125" style="3" customWidth="1"/>
    <col min="6" max="6" width="7.42578125" style="3" customWidth="1"/>
    <col min="7" max="7" width="15.85546875" style="3" customWidth="1"/>
    <col min="8" max="8" width="12.7109375" style="3" customWidth="1"/>
    <col min="9" max="9" width="15.28515625" style="3" customWidth="1"/>
    <col min="10" max="10" width="7.42578125" style="3" customWidth="1"/>
    <col min="11" max="11" width="39.28515625" style="3" customWidth="1"/>
    <col min="12" max="12" width="0.85546875" style="3" customWidth="1"/>
    <col min="13" max="13" width="1" style="3" customWidth="1"/>
    <col min="14" max="18" width="7.85546875" style="3" customWidth="1"/>
    <col min="19" max="19" width="10.85546875" style="3" bestFit="1" customWidth="1"/>
    <col min="20" max="20" width="9.85546875" style="3" bestFit="1" customWidth="1"/>
    <col min="21" max="21" width="11.42578125" style="3" bestFit="1" customWidth="1"/>
    <col min="22" max="16384" width="7.85546875" style="3"/>
  </cols>
  <sheetData>
    <row r="1" spans="2:22" ht="6" customHeight="1"/>
    <row r="2" spans="2:22" ht="9.75" customHeight="1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2:22" ht="30" customHeight="1" thickBot="1">
      <c r="B3" s="24"/>
      <c r="C3" s="24" t="s">
        <v>8</v>
      </c>
      <c r="D3" s="24"/>
      <c r="E3" s="24"/>
      <c r="F3" s="24"/>
      <c r="G3" s="24"/>
      <c r="H3" s="24"/>
      <c r="I3" s="24"/>
      <c r="J3" s="24"/>
      <c r="K3" s="24"/>
      <c r="L3" s="24"/>
      <c r="M3" s="4"/>
    </row>
    <row r="4" spans="2:22" ht="13.5" thickTop="1">
      <c r="B4" s="19"/>
      <c r="C4" s="19"/>
      <c r="D4" s="19"/>
      <c r="E4" s="19"/>
      <c r="F4" s="19"/>
      <c r="G4" s="19"/>
      <c r="H4" s="19"/>
      <c r="I4" s="19"/>
      <c r="J4" s="19"/>
      <c r="K4" s="20"/>
      <c r="L4" s="19"/>
      <c r="M4" s="4"/>
    </row>
    <row r="5" spans="2:22" ht="15.75">
      <c r="B5" s="1"/>
      <c r="C5" s="13" t="s">
        <v>136</v>
      </c>
      <c r="D5" s="2"/>
      <c r="E5" s="2"/>
      <c r="F5" s="2"/>
      <c r="G5" s="2"/>
      <c r="H5" s="2"/>
      <c r="I5" s="1"/>
      <c r="J5" s="1"/>
      <c r="K5" s="1"/>
      <c r="L5" s="1"/>
      <c r="M5" s="4"/>
    </row>
    <row r="6" spans="2:22">
      <c r="B6" s="1"/>
      <c r="C6" s="1"/>
      <c r="D6" s="2"/>
      <c r="E6" s="2"/>
      <c r="F6" s="2"/>
      <c r="G6" s="2"/>
      <c r="H6" s="2"/>
      <c r="I6" s="1"/>
      <c r="J6" s="1"/>
      <c r="K6" s="1"/>
      <c r="L6" s="1"/>
      <c r="M6" s="4"/>
    </row>
    <row r="7" spans="2:22">
      <c r="B7" s="1"/>
      <c r="C7" s="2" t="s">
        <v>11</v>
      </c>
      <c r="D7" s="1"/>
      <c r="E7" s="1"/>
      <c r="F7" s="1"/>
      <c r="G7" s="1"/>
      <c r="H7" s="1"/>
      <c r="I7" s="1"/>
      <c r="J7" s="1"/>
      <c r="K7" s="1"/>
      <c r="L7" s="1"/>
      <c r="M7" s="4"/>
    </row>
    <row r="8" spans="2:22"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4"/>
      <c r="S8" s="3" t="s">
        <v>0</v>
      </c>
      <c r="T8" s="3" t="str">
        <f>"1mCurve"&amp;IRBootstrap1m!L6</f>
        <v>1mCurve3m</v>
      </c>
      <c r="U8" s="3" t="str">
        <f>"3mCurve"&amp;IRBootstrap3m!L6</f>
        <v>3mCurve3m</v>
      </c>
      <c r="V8" s="3" t="str">
        <f>"6mCurve"&amp;IRBootstrap6m!L6</f>
        <v>6mCurve3m</v>
      </c>
    </row>
    <row r="9" spans="2:22">
      <c r="B9" s="1"/>
      <c r="C9" s="1"/>
      <c r="D9" s="6"/>
      <c r="E9" s="6"/>
      <c r="F9" s="6"/>
      <c r="G9" s="6"/>
      <c r="H9" s="6"/>
      <c r="I9" s="1"/>
      <c r="J9" s="1"/>
      <c r="K9" s="1"/>
      <c r="L9" s="1"/>
      <c r="M9" s="4"/>
      <c r="S9" s="54">
        <f ca="1">IRBootstrap1m!U59</f>
        <v>43647.695798032408</v>
      </c>
      <c r="T9" s="53">
        <f ca="1">IRBootstrap1m!W59</f>
        <v>5.001159933962359E-2</v>
      </c>
      <c r="U9" s="53">
        <f ca="1">IRBootstrap3m!T59</f>
        <v>5.001159933962359E-2</v>
      </c>
      <c r="V9" s="53">
        <f ca="1">IRBootstrap6m!W59</f>
        <v>4.9942953655858317E-2</v>
      </c>
    </row>
    <row r="10" spans="2:22">
      <c r="B10" s="1"/>
      <c r="C10" s="1" t="s">
        <v>7</v>
      </c>
      <c r="D10" s="6"/>
      <c r="E10" s="6"/>
      <c r="F10" s="1"/>
      <c r="G10" s="6"/>
      <c r="H10" s="6"/>
      <c r="I10" s="1"/>
      <c r="J10" s="1"/>
      <c r="K10" s="1"/>
      <c r="L10" s="1"/>
      <c r="M10" s="4"/>
      <c r="S10" s="54">
        <f ca="1">IRBootstrap1m!U60</f>
        <v>43654.695798032408</v>
      </c>
      <c r="T10" s="53">
        <f ca="1">IRBootstrap1m!W60</f>
        <v>5.0001326825367239E-2</v>
      </c>
      <c r="U10" s="53">
        <f ca="1">IRBootstrap3m!T60</f>
        <v>5.0001326825367239E-2</v>
      </c>
      <c r="V10" s="53">
        <f ca="1">IRBootstrap6m!W60</f>
        <v>4.9932662390859459E-2</v>
      </c>
    </row>
    <row r="11" spans="2:22">
      <c r="B11" s="1"/>
      <c r="C11" s="25" t="s">
        <v>107</v>
      </c>
      <c r="D11" s="6"/>
      <c r="E11" s="6"/>
      <c r="F11" s="6"/>
      <c r="G11" s="6"/>
      <c r="H11" s="6"/>
      <c r="I11" s="1"/>
      <c r="J11" s="1"/>
      <c r="K11" s="1"/>
      <c r="L11" s="1"/>
      <c r="M11" s="4"/>
      <c r="S11" s="54">
        <f ca="1">IRBootstrap1m!U61</f>
        <v>43661.695798032408</v>
      </c>
      <c r="T11" s="53">
        <f ca="1">IRBootstrap1m!W61</f>
        <v>4.9956466392337341E-2</v>
      </c>
      <c r="U11" s="53">
        <f ca="1">IRBootstrap3m!T61</f>
        <v>4.9956466392337341E-2</v>
      </c>
      <c r="V11" s="53">
        <f ca="1">IRBootstrap6m!W61</f>
        <v>4.9918014030887151E-2</v>
      </c>
    </row>
    <row r="12" spans="2:22">
      <c r="B12" s="1"/>
      <c r="C12" s="25" t="s">
        <v>106</v>
      </c>
      <c r="D12" s="6"/>
      <c r="E12" s="6"/>
      <c r="F12" s="6"/>
      <c r="G12" s="6"/>
      <c r="H12" s="6"/>
      <c r="I12" s="1"/>
      <c r="J12" s="1"/>
      <c r="K12" s="1"/>
      <c r="L12" s="1"/>
      <c r="M12" s="4"/>
      <c r="S12" s="54">
        <f ca="1">IRBootstrap1m!U62</f>
        <v>43668.695798032408</v>
      </c>
      <c r="T12" s="53">
        <f ca="1">IRBootstrap1m!W62</f>
        <v>4.9911605620881323E-2</v>
      </c>
      <c r="U12" s="53">
        <f ca="1">IRBootstrap3m!T62</f>
        <v>4.9911605620881323E-2</v>
      </c>
      <c r="V12" s="53">
        <f ca="1">IRBootstrap6m!W62</f>
        <v>4.9918014030887151E-2</v>
      </c>
    </row>
    <row r="13" spans="2:22">
      <c r="B13" s="1"/>
      <c r="C13" s="25" t="s">
        <v>108</v>
      </c>
      <c r="D13" s="6"/>
      <c r="E13" s="6"/>
      <c r="F13" s="6"/>
      <c r="G13" s="6"/>
      <c r="H13" s="6"/>
      <c r="I13" s="1"/>
      <c r="J13" s="1"/>
      <c r="K13" s="1"/>
      <c r="L13" s="1"/>
      <c r="M13" s="4"/>
      <c r="S13" s="54">
        <f ca="1">IRBootstrap1m!U63</f>
        <v>43675.695798032408</v>
      </c>
      <c r="T13" s="53">
        <f ca="1">IRBootstrap1m!W63</f>
        <v>4.9866744511010773E-2</v>
      </c>
      <c r="U13" s="53">
        <f ca="1">IRBootstrap3m!T63</f>
        <v>4.9866744511010773E-2</v>
      </c>
      <c r="V13" s="53">
        <f ca="1">IRBootstrap6m!W63</f>
        <v>4.9918014030887151E-2</v>
      </c>
    </row>
    <row r="14" spans="2:22">
      <c r="B14" s="1"/>
      <c r="C14" s="25" t="s">
        <v>109</v>
      </c>
      <c r="D14" s="6"/>
      <c r="E14" s="6"/>
      <c r="F14" s="6"/>
      <c r="G14" s="6"/>
      <c r="H14" s="6"/>
      <c r="I14" s="1"/>
      <c r="J14" s="1"/>
      <c r="K14" s="1"/>
      <c r="L14" s="1"/>
      <c r="M14" s="4"/>
      <c r="S14" s="54">
        <f ca="1">IRBootstrap1m!U64</f>
        <v>43682.695798032408</v>
      </c>
      <c r="T14" s="53">
        <f ca="1">IRBootstrap1m!W64</f>
        <v>4.9819010057204745E-2</v>
      </c>
      <c r="U14" s="53">
        <f ca="1">IRBootstrap3m!T64</f>
        <v>4.9819010057204745E-2</v>
      </c>
      <c r="V14" s="53">
        <f ca="1">IRBootstrap6m!W64</f>
        <v>4.9827696843174021E-2</v>
      </c>
    </row>
    <row r="15" spans="2:22">
      <c r="B15" s="1"/>
      <c r="C15" s="25" t="s">
        <v>110</v>
      </c>
      <c r="D15" s="6"/>
      <c r="E15" s="6"/>
      <c r="F15" s="6"/>
      <c r="G15" s="6"/>
      <c r="H15" s="6"/>
      <c r="I15" s="1"/>
      <c r="J15" s="1"/>
      <c r="K15" s="1"/>
      <c r="L15" s="1"/>
      <c r="M15" s="4"/>
      <c r="S15" s="54">
        <f ca="1">IRBootstrap1m!U65</f>
        <v>43689.695798032408</v>
      </c>
      <c r="T15" s="53">
        <f ca="1">IRBootstrap1m!W65</f>
        <v>4.9768402201005708E-2</v>
      </c>
      <c r="U15" s="53">
        <f ca="1">IRBootstrap3m!T65</f>
        <v>4.9768402201005708E-2</v>
      </c>
      <c r="V15" s="53">
        <f ca="1">IRBootstrap6m!W65</f>
        <v>4.970727416934273E-2</v>
      </c>
    </row>
    <row r="16" spans="2:22">
      <c r="B16" s="1"/>
      <c r="C16" s="25"/>
      <c r="D16" s="6"/>
      <c r="E16" s="6"/>
      <c r="F16" s="1"/>
      <c r="G16" s="6"/>
      <c r="H16" s="6"/>
      <c r="I16" s="1"/>
      <c r="J16" s="1"/>
      <c r="K16" s="1"/>
      <c r="L16" s="1"/>
      <c r="M16" s="4"/>
      <c r="S16" s="54">
        <f ca="1">IRBootstrap1m!U66</f>
        <v>43696.695798032408</v>
      </c>
      <c r="T16" s="53">
        <f ca="1">IRBootstrap1m!W66</f>
        <v>4.9720858486067075E-2</v>
      </c>
      <c r="U16" s="53">
        <f ca="1">IRBootstrap3m!T66</f>
        <v>4.9720858486067075E-2</v>
      </c>
      <c r="V16" s="53">
        <f ca="1">IRBootstrap6m!W66</f>
        <v>4.970727416934273E-2</v>
      </c>
    </row>
    <row r="17" spans="2:22">
      <c r="B17" s="1"/>
      <c r="C17" s="25"/>
      <c r="D17" s="6"/>
      <c r="E17" s="6"/>
      <c r="F17" s="6"/>
      <c r="G17" s="6"/>
      <c r="H17" s="6"/>
      <c r="I17" s="1"/>
      <c r="J17" s="1"/>
      <c r="K17" s="1"/>
      <c r="L17" s="1"/>
      <c r="M17" s="4"/>
      <c r="S17" s="54">
        <f ca="1">IRBootstrap1m!U67</f>
        <v>43703.695798032408</v>
      </c>
      <c r="T17" s="53">
        <f ca="1">IRBootstrap1m!W67</f>
        <v>4.9673314391032966E-2</v>
      </c>
      <c r="U17" s="53">
        <f ca="1">IRBootstrap3m!T67</f>
        <v>4.9673314391032966E-2</v>
      </c>
      <c r="V17" s="53">
        <f ca="1">IRBootstrap6m!W67</f>
        <v>4.970727416934273E-2</v>
      </c>
    </row>
    <row r="18" spans="2:22">
      <c r="B18" s="1"/>
      <c r="C18" s="25"/>
      <c r="D18" s="6"/>
      <c r="E18" s="6"/>
      <c r="F18" s="6"/>
      <c r="G18" s="6"/>
      <c r="H18" s="6"/>
      <c r="I18" s="1"/>
      <c r="J18" s="1"/>
      <c r="K18" s="1"/>
      <c r="L18" s="1"/>
      <c r="M18" s="4"/>
      <c r="S18" s="54">
        <f ca="1">IRBootstrap1m!U68</f>
        <v>43710.695798032408</v>
      </c>
      <c r="T18" s="53">
        <f ca="1">IRBootstrap1m!W68</f>
        <v>4.9625769915868645E-2</v>
      </c>
      <c r="U18" s="53">
        <f ca="1">IRBootstrap3m!T68</f>
        <v>4.9625769915868645E-2</v>
      </c>
      <c r="V18" s="53">
        <f ca="1">IRBootstrap6m!W68</f>
        <v>4.970727416934273E-2</v>
      </c>
    </row>
    <row r="19" spans="2:22">
      <c r="B19" s="1"/>
      <c r="C19" s="25"/>
      <c r="D19" s="6"/>
      <c r="E19" s="6"/>
      <c r="F19" s="6"/>
      <c r="G19" s="6"/>
      <c r="H19" s="6"/>
      <c r="I19" s="1"/>
      <c r="J19" s="1"/>
      <c r="K19" s="1"/>
      <c r="L19" s="1"/>
      <c r="M19" s="4"/>
      <c r="S19" s="54">
        <f ca="1">IRBootstrap1m!U69</f>
        <v>43717.695798032408</v>
      </c>
      <c r="T19" s="53">
        <f ca="1">IRBootstrap1m!W69</f>
        <v>4.9579386857978899E-2</v>
      </c>
      <c r="U19" s="53">
        <f ca="1">IRBootstrap3m!T69</f>
        <v>4.9579386857978899E-2</v>
      </c>
      <c r="V19" s="53">
        <f ca="1">IRBootstrap6m!W69</f>
        <v>4.9501658082383874E-2</v>
      </c>
    </row>
    <row r="20" spans="2:22">
      <c r="B20" s="1"/>
      <c r="C20" s="25"/>
      <c r="D20" s="6"/>
      <c r="E20" s="6"/>
      <c r="F20" s="6"/>
      <c r="G20" s="6"/>
      <c r="H20" s="6"/>
      <c r="I20" s="1"/>
      <c r="J20" s="1"/>
      <c r="K20" s="1"/>
      <c r="L20" s="1"/>
      <c r="M20" s="4"/>
      <c r="S20" s="54">
        <f ca="1">IRBootstrap1m!U70</f>
        <v>43724.695798032408</v>
      </c>
      <c r="T20" s="53">
        <f ca="1">IRBootstrap1m!W70</f>
        <v>4.9532073995926441E-2</v>
      </c>
      <c r="U20" s="53">
        <f ca="1">IRBootstrap3m!T70</f>
        <v>4.9532073995926441E-2</v>
      </c>
      <c r="V20" s="53">
        <f ca="1">IRBootstrap6m!W70</f>
        <v>4.9501658082383874E-2</v>
      </c>
    </row>
    <row r="21" spans="2:22">
      <c r="B21" s="1"/>
      <c r="C21" s="25"/>
      <c r="D21" s="6"/>
      <c r="E21" s="6"/>
      <c r="F21" s="6"/>
      <c r="G21" s="6"/>
      <c r="H21" s="6"/>
      <c r="I21" s="1"/>
      <c r="J21" s="1"/>
      <c r="K21" s="1"/>
      <c r="L21" s="1"/>
      <c r="M21" s="4"/>
      <c r="S21" s="54">
        <f ca="1">IRBootstrap1m!U71</f>
        <v>43731.695798032408</v>
      </c>
      <c r="T21" s="53">
        <f ca="1">IRBootstrap1m!W71</f>
        <v>4.9484760757437164E-2</v>
      </c>
      <c r="U21" s="53">
        <f ca="1">IRBootstrap3m!T71</f>
        <v>4.9484760757437164E-2</v>
      </c>
      <c r="V21" s="53">
        <f ca="1">IRBootstrap6m!W71</f>
        <v>4.9501658082383874E-2</v>
      </c>
    </row>
    <row r="22" spans="2:22">
      <c r="B22" s="1"/>
      <c r="C22" s="25"/>
      <c r="D22" s="6"/>
      <c r="E22" s="6"/>
      <c r="F22" s="6"/>
      <c r="G22" s="6"/>
      <c r="H22" s="6"/>
      <c r="I22" s="1"/>
      <c r="J22" s="1"/>
      <c r="K22" s="1"/>
      <c r="L22" s="1"/>
      <c r="M22" s="4"/>
      <c r="S22" s="54">
        <f ca="1">IRBootstrap1m!U72</f>
        <v>43738.695798032408</v>
      </c>
      <c r="T22" s="53">
        <f ca="1">IRBootstrap1m!W72</f>
        <v>4.9437447142511068E-2</v>
      </c>
      <c r="U22" s="53">
        <f ca="1">IRBootstrap3m!T72</f>
        <v>4.9437447142511068E-2</v>
      </c>
      <c r="V22" s="53">
        <f ca="1">IRBootstrap6m!W72</f>
        <v>4.9501658082383874E-2</v>
      </c>
    </row>
    <row r="23" spans="2:22">
      <c r="B23" s="1"/>
      <c r="C23" s="25"/>
      <c r="D23" s="6"/>
      <c r="E23" s="6"/>
      <c r="F23" s="6"/>
      <c r="G23" s="6"/>
      <c r="H23" s="6"/>
      <c r="I23" s="1"/>
      <c r="J23" s="1"/>
      <c r="K23" s="1"/>
      <c r="L23" s="1"/>
      <c r="M23" s="4"/>
      <c r="S23" s="54">
        <f ca="1">IRBootstrap1m!U73</f>
        <v>43745.695798032408</v>
      </c>
      <c r="T23" s="53">
        <f ca="1">IRBootstrap1m!W73</f>
        <v>4.9656495285333842E-2</v>
      </c>
      <c r="U23" s="53">
        <f ca="1">IRBootstrap3m!T73</f>
        <v>4.9656495285333842E-2</v>
      </c>
      <c r="V23" s="53">
        <f ca="1">IRBootstrap6m!W73</f>
        <v>4.9696495808956458E-2</v>
      </c>
    </row>
    <row r="24" spans="2:22">
      <c r="B24" s="1"/>
      <c r="C24" s="25"/>
      <c r="D24" s="6"/>
      <c r="E24" s="6"/>
      <c r="F24" s="6"/>
      <c r="G24" s="6"/>
      <c r="H24" s="6"/>
      <c r="I24" s="1"/>
      <c r="J24" s="1"/>
      <c r="K24" s="1"/>
      <c r="L24" s="1"/>
      <c r="M24" s="4"/>
      <c r="S24" s="54">
        <f ca="1">IRBootstrap1m!U74</f>
        <v>43752.695798032408</v>
      </c>
      <c r="T24" s="53">
        <f ca="1">IRBootstrap1m!W74</f>
        <v>4.9761389850787756E-2</v>
      </c>
      <c r="U24" s="53">
        <f ca="1">IRBootstrap3m!T74</f>
        <v>4.9761389850787756E-2</v>
      </c>
      <c r="V24" s="53">
        <f ca="1">IRBootstrap6m!W74</f>
        <v>4.9774431103245531E-2</v>
      </c>
    </row>
    <row r="25" spans="2:22">
      <c r="B25" s="1"/>
      <c r="C25" s="25"/>
      <c r="D25" s="6"/>
      <c r="E25" s="6"/>
      <c r="F25" s="6"/>
      <c r="G25" s="6"/>
      <c r="H25" s="6"/>
      <c r="I25" s="1"/>
      <c r="J25" s="1"/>
      <c r="K25" s="1"/>
      <c r="L25" s="1"/>
      <c r="M25" s="4"/>
      <c r="S25" s="54">
        <f ca="1">IRBootstrap1m!U75</f>
        <v>43759.695798032408</v>
      </c>
      <c r="T25" s="53">
        <f ca="1">IRBootstrap1m!W75</f>
        <v>4.9767349812537116E-2</v>
      </c>
      <c r="U25" s="53">
        <f ca="1">IRBootstrap3m!T75</f>
        <v>4.9767349812537116E-2</v>
      </c>
      <c r="V25" s="53">
        <f ca="1">IRBootstrap6m!W75</f>
        <v>4.9774431103245531E-2</v>
      </c>
    </row>
    <row r="26" spans="2:22">
      <c r="B26" s="1"/>
      <c r="C26" s="25"/>
      <c r="D26" s="6"/>
      <c r="E26" s="6"/>
      <c r="F26" s="6"/>
      <c r="G26" s="6"/>
      <c r="H26" s="6"/>
      <c r="I26" s="1"/>
      <c r="J26" s="1"/>
      <c r="K26" s="1"/>
      <c r="L26" s="1"/>
      <c r="M26" s="4"/>
      <c r="S26" s="54">
        <f ca="1">IRBootstrap1m!U76</f>
        <v>43766.695798032408</v>
      </c>
      <c r="T26" s="53">
        <f ca="1">IRBootstrap1m!W76</f>
        <v>4.9773309768289052E-2</v>
      </c>
      <c r="U26" s="53">
        <f ca="1">IRBootstrap3m!T76</f>
        <v>4.9773309768289052E-2</v>
      </c>
      <c r="V26" s="53">
        <f ca="1">IRBootstrap6m!W76</f>
        <v>4.9774431103245531E-2</v>
      </c>
    </row>
    <row r="27" spans="2:22">
      <c r="B27" s="1"/>
      <c r="C27" s="25"/>
      <c r="D27" s="6"/>
      <c r="E27" s="6"/>
      <c r="F27" s="6"/>
      <c r="G27" s="6"/>
      <c r="H27" s="6"/>
      <c r="I27" s="1"/>
      <c r="J27" s="1"/>
      <c r="K27" s="1"/>
      <c r="L27" s="1"/>
      <c r="M27" s="4"/>
      <c r="S27" s="54">
        <f ca="1">IRBootstrap1m!U77</f>
        <v>43773.695798032408</v>
      </c>
      <c r="T27" s="53">
        <f ca="1">IRBootstrap1m!W77</f>
        <v>4.977926971808988E-2</v>
      </c>
      <c r="U27" s="53">
        <f ca="1">IRBootstrap3m!T77</f>
        <v>4.977926971808988E-2</v>
      </c>
      <c r="V27" s="53">
        <f ca="1">IRBootstrap6m!W77</f>
        <v>4.9774431103245531E-2</v>
      </c>
    </row>
    <row r="28" spans="2:22">
      <c r="B28" s="1"/>
      <c r="C28" s="25"/>
      <c r="D28" s="6"/>
      <c r="E28" s="6"/>
      <c r="F28" s="6"/>
      <c r="G28" s="6"/>
      <c r="H28" s="6"/>
      <c r="I28" s="1"/>
      <c r="J28" s="1"/>
      <c r="K28" s="1"/>
      <c r="L28" s="1"/>
      <c r="M28" s="4"/>
      <c r="S28" s="54">
        <f ca="1">IRBootstrap1m!U78</f>
        <v>43780.695798032408</v>
      </c>
      <c r="T28" s="53">
        <f ca="1">IRBootstrap1m!W78</f>
        <v>4.9785229661904858E-2</v>
      </c>
      <c r="U28" s="53">
        <f ca="1">IRBootstrap3m!T78</f>
        <v>4.9785229661904858E-2</v>
      </c>
      <c r="V28" s="53">
        <f ca="1">IRBootstrap6m!W78</f>
        <v>4.9774431103245531E-2</v>
      </c>
    </row>
    <row r="29" spans="2:22">
      <c r="B29" s="1"/>
      <c r="C29" s="25"/>
      <c r="D29" s="6"/>
      <c r="E29" s="6"/>
      <c r="F29" s="6"/>
      <c r="G29" s="6"/>
      <c r="H29" s="6"/>
      <c r="I29" s="1"/>
      <c r="J29" s="1"/>
      <c r="K29" s="1"/>
      <c r="L29" s="1"/>
      <c r="M29" s="4"/>
      <c r="S29" s="54">
        <f ca="1">IRBootstrap1m!U79</f>
        <v>43787.695798032408</v>
      </c>
      <c r="T29" s="53">
        <f ca="1">IRBootstrap1m!W79</f>
        <v>4.9791189599768727E-2</v>
      </c>
      <c r="U29" s="53">
        <f ca="1">IRBootstrap3m!T79</f>
        <v>4.9791189599768727E-2</v>
      </c>
      <c r="V29" s="53">
        <f ca="1">IRBootstrap6m!W79</f>
        <v>4.9774431103245531E-2</v>
      </c>
    </row>
    <row r="30" spans="2:22">
      <c r="B30" s="1"/>
      <c r="C30" s="25"/>
      <c r="D30" s="6"/>
      <c r="E30" s="6"/>
      <c r="F30" s="6"/>
      <c r="G30" s="6"/>
      <c r="H30" s="6"/>
      <c r="I30" s="1"/>
      <c r="J30" s="1"/>
      <c r="K30" s="1"/>
      <c r="L30" s="1"/>
      <c r="M30" s="4"/>
      <c r="S30" s="54">
        <f ca="1">IRBootstrap1m!U80</f>
        <v>43794.695798032408</v>
      </c>
      <c r="T30" s="53">
        <f ca="1">IRBootstrap1m!W80</f>
        <v>4.9797149531623584E-2</v>
      </c>
      <c r="U30" s="53">
        <f ca="1">IRBootstrap3m!T80</f>
        <v>4.9797149531623584E-2</v>
      </c>
      <c r="V30" s="53">
        <f ca="1">IRBootstrap6m!W80</f>
        <v>4.9774431103245531E-2</v>
      </c>
    </row>
    <row r="31" spans="2:22">
      <c r="B31" s="1"/>
      <c r="C31" s="25"/>
      <c r="D31" s="6"/>
      <c r="E31" s="6"/>
      <c r="F31" s="6"/>
      <c r="G31" s="6"/>
      <c r="H31" s="6"/>
      <c r="I31" s="1"/>
      <c r="J31" s="1"/>
      <c r="K31" s="1"/>
      <c r="L31" s="1"/>
      <c r="M31" s="4"/>
      <c r="S31" s="54">
        <f ca="1">IRBootstrap1m!U81</f>
        <v>43801.695798032408</v>
      </c>
      <c r="T31" s="53">
        <f ca="1">IRBootstrap1m!W81</f>
        <v>4.9803109457527341E-2</v>
      </c>
      <c r="U31" s="53">
        <f ca="1">IRBootstrap3m!T81</f>
        <v>4.9803109457527341E-2</v>
      </c>
      <c r="V31" s="53">
        <f ca="1">IRBootstrap6m!W81</f>
        <v>4.9774431103245531E-2</v>
      </c>
    </row>
    <row r="32" spans="2:22">
      <c r="B32" s="1"/>
      <c r="C32" s="25"/>
      <c r="D32" s="6"/>
      <c r="E32" s="6"/>
      <c r="F32" s="6"/>
      <c r="G32" s="6"/>
      <c r="H32" s="6"/>
      <c r="I32" s="1"/>
      <c r="J32" s="1"/>
      <c r="K32" s="1"/>
      <c r="L32" s="1"/>
      <c r="M32" s="4"/>
      <c r="S32" s="54">
        <f ca="1">IRBootstrap1m!U82</f>
        <v>43808.695798032408</v>
      </c>
      <c r="T32" s="53">
        <f ca="1">IRBootstrap1m!W82</f>
        <v>4.9809069377445239E-2</v>
      </c>
      <c r="U32" s="53">
        <f ca="1">IRBootstrap3m!T82</f>
        <v>4.9809069377445239E-2</v>
      </c>
      <c r="V32" s="53">
        <f ca="1">IRBootstrap6m!W82</f>
        <v>4.9774431103245531E-2</v>
      </c>
    </row>
    <row r="33" spans="2:22">
      <c r="B33" s="1"/>
      <c r="C33" s="25"/>
      <c r="D33" s="6"/>
      <c r="E33" s="6"/>
      <c r="F33" s="6"/>
      <c r="G33" s="6"/>
      <c r="H33" s="6"/>
      <c r="I33" s="1"/>
      <c r="J33" s="1"/>
      <c r="K33" s="1"/>
      <c r="L33" s="1"/>
      <c r="M33" s="4"/>
      <c r="S33" s="54">
        <f ca="1">IRBootstrap1m!U83</f>
        <v>43815.695798032408</v>
      </c>
      <c r="T33" s="53">
        <f ca="1">IRBootstrap1m!W83</f>
        <v>4.9762013897713793E-2</v>
      </c>
      <c r="U33" s="53">
        <f ca="1">IRBootstrap3m!T83</f>
        <v>4.9762013897713793E-2</v>
      </c>
      <c r="V33" s="53">
        <f ca="1">IRBootstrap6m!W83</f>
        <v>4.9738986984590686E-2</v>
      </c>
    </row>
    <row r="34" spans="2:22">
      <c r="B34" s="1"/>
      <c r="C34" s="25"/>
      <c r="D34" s="6"/>
      <c r="E34" s="6"/>
      <c r="F34" s="6"/>
      <c r="G34" s="6"/>
      <c r="H34" s="6"/>
      <c r="I34" s="1"/>
      <c r="J34" s="1"/>
      <c r="K34" s="1"/>
      <c r="L34" s="1"/>
      <c r="M34" s="4"/>
      <c r="S34" s="54">
        <f ca="1">IRBootstrap1m!U84</f>
        <v>43822.695798032408</v>
      </c>
      <c r="T34" s="53">
        <f ca="1">IRBootstrap1m!W84</f>
        <v>4.9722137651708583E-2</v>
      </c>
      <c r="U34" s="53">
        <f ca="1">IRBootstrap3m!T84</f>
        <v>4.9722137651708583E-2</v>
      </c>
      <c r="V34" s="53">
        <f ca="1">IRBootstrap6m!W84</f>
        <v>4.9712403911389105E-2</v>
      </c>
    </row>
    <row r="35" spans="2:22">
      <c r="B35" s="1"/>
      <c r="C35" s="25"/>
      <c r="D35" s="6"/>
      <c r="E35" s="6"/>
      <c r="F35" s="6"/>
      <c r="G35" s="6"/>
      <c r="H35" s="6"/>
      <c r="I35" s="1"/>
      <c r="J35" s="1"/>
      <c r="K35" s="1"/>
      <c r="L35" s="1"/>
      <c r="M35" s="4"/>
      <c r="S35" s="54">
        <f ca="1">IRBootstrap1m!U85</f>
        <v>43829.695798032408</v>
      </c>
      <c r="T35" s="53">
        <f ca="1">IRBootstrap1m!W85</f>
        <v>4.9720366196126041E-2</v>
      </c>
      <c r="U35" s="53">
        <f ca="1">IRBootstrap3m!T85</f>
        <v>4.9720366196126041E-2</v>
      </c>
      <c r="V35" s="53">
        <f ca="1">IRBootstrap6m!W85</f>
        <v>4.9712403911377531E-2</v>
      </c>
    </row>
    <row r="36" spans="2:22">
      <c r="B36" s="1"/>
      <c r="C36" s="25"/>
      <c r="D36" s="6"/>
      <c r="E36" s="6"/>
      <c r="F36" s="6"/>
      <c r="G36" s="6"/>
      <c r="H36" s="6"/>
      <c r="I36" s="1"/>
      <c r="J36" s="1"/>
      <c r="K36" s="1"/>
      <c r="L36" s="1"/>
      <c r="M36" s="4"/>
      <c r="S36" s="54">
        <f ca="1">IRBootstrap1m!U86</f>
        <v>43836.695798032408</v>
      </c>
      <c r="T36" s="53">
        <f ca="1">IRBootstrap1m!W86</f>
        <v>4.9718594739999337E-2</v>
      </c>
      <c r="U36" s="53">
        <f ca="1">IRBootstrap3m!T86</f>
        <v>4.9718594739999337E-2</v>
      </c>
      <c r="V36" s="53">
        <f ca="1">IRBootstrap6m!W86</f>
        <v>4.9712403911389105E-2</v>
      </c>
    </row>
    <row r="37" spans="2:22">
      <c r="B37" s="1"/>
      <c r="C37" s="5"/>
      <c r="D37" s="6"/>
      <c r="E37" s="6"/>
      <c r="F37" s="6"/>
      <c r="G37" s="6"/>
      <c r="H37" s="6"/>
      <c r="I37" s="1"/>
      <c r="J37" s="1"/>
      <c r="K37" s="1"/>
      <c r="L37" s="1"/>
      <c r="M37" s="4"/>
      <c r="S37" s="54">
        <f ca="1">IRBootstrap1m!U87</f>
        <v>43843.695798032408</v>
      </c>
      <c r="T37" s="53">
        <f ca="1">IRBootstrap1m!W87</f>
        <v>4.971682328335162E-2</v>
      </c>
      <c r="U37" s="53">
        <f ca="1">IRBootstrap3m!T87</f>
        <v>4.971682328335162E-2</v>
      </c>
      <c r="V37" s="53">
        <f ca="1">IRBootstrap6m!W87</f>
        <v>4.9712403911389105E-2</v>
      </c>
    </row>
    <row r="38" spans="2:22">
      <c r="B38" s="1"/>
      <c r="C38" s="5"/>
      <c r="D38" s="6"/>
      <c r="E38" s="6"/>
      <c r="F38" s="6"/>
      <c r="G38" s="6"/>
      <c r="H38" s="6"/>
      <c r="I38" s="1"/>
      <c r="J38" s="1"/>
      <c r="K38" s="1"/>
      <c r="L38" s="1"/>
      <c r="M38" s="4"/>
      <c r="S38" s="54">
        <f ca="1">IRBootstrap1m!U88</f>
        <v>43850.695798032408</v>
      </c>
      <c r="T38" s="53">
        <f ca="1">IRBootstrap1m!W88</f>
        <v>4.9715051826182889E-2</v>
      </c>
      <c r="U38" s="53">
        <f ca="1">IRBootstrap3m!T88</f>
        <v>4.9715051826182889E-2</v>
      </c>
      <c r="V38" s="53">
        <f ca="1">IRBootstrap6m!W88</f>
        <v>4.9712403911389105E-2</v>
      </c>
    </row>
    <row r="39" spans="2:22">
      <c r="B39" s="1"/>
      <c r="C39" s="5"/>
      <c r="D39" s="6"/>
      <c r="E39" s="6"/>
      <c r="F39" s="6"/>
      <c r="G39" s="6"/>
      <c r="H39" s="6"/>
      <c r="I39" s="1"/>
      <c r="J39" s="1"/>
      <c r="K39" s="1"/>
      <c r="L39" s="1"/>
      <c r="M39" s="4"/>
      <c r="S39" s="54">
        <f ca="1">IRBootstrap1m!U89</f>
        <v>43857.695798032408</v>
      </c>
      <c r="T39" s="53">
        <f ca="1">IRBootstrap1m!W89</f>
        <v>4.9713280368481563E-2</v>
      </c>
      <c r="U39" s="53">
        <f ca="1">IRBootstrap3m!T89</f>
        <v>4.9713280368481563E-2</v>
      </c>
      <c r="V39" s="53">
        <f ca="1">IRBootstrap6m!W89</f>
        <v>4.9712403911389105E-2</v>
      </c>
    </row>
    <row r="40" spans="2:22">
      <c r="B40" s="1"/>
      <c r="C40" s="5"/>
      <c r="D40" s="6"/>
      <c r="E40" s="6"/>
      <c r="F40" s="6"/>
      <c r="G40" s="6"/>
      <c r="H40" s="6"/>
      <c r="I40" s="1"/>
      <c r="J40" s="1"/>
      <c r="K40" s="1"/>
      <c r="L40" s="1"/>
      <c r="M40" s="4"/>
      <c r="S40" s="54">
        <f ca="1">IRBootstrap1m!U90</f>
        <v>43864.695798032408</v>
      </c>
      <c r="T40" s="53">
        <f ca="1">IRBootstrap1m!W90</f>
        <v>4.9711508910259231E-2</v>
      </c>
      <c r="U40" s="53">
        <f ca="1">IRBootstrap3m!T90</f>
        <v>4.9711508910259231E-2</v>
      </c>
      <c r="V40" s="53">
        <f ca="1">IRBootstrap6m!W90</f>
        <v>4.9712403911389105E-2</v>
      </c>
    </row>
    <row r="41" spans="2:22">
      <c r="B41" s="1"/>
      <c r="C41" s="5"/>
      <c r="D41" s="6"/>
      <c r="E41" s="6"/>
      <c r="F41" s="6"/>
      <c r="G41" s="6"/>
      <c r="H41" s="6"/>
      <c r="I41" s="1"/>
      <c r="J41" s="1"/>
      <c r="K41" s="1"/>
      <c r="L41" s="1"/>
      <c r="M41" s="4"/>
      <c r="S41" s="54">
        <f ca="1">IRBootstrap1m!U91</f>
        <v>43871.695798032408</v>
      </c>
      <c r="T41" s="53">
        <f ca="1">IRBootstrap1m!W91</f>
        <v>4.9709737451492729E-2</v>
      </c>
      <c r="U41" s="53">
        <f ca="1">IRBootstrap3m!T91</f>
        <v>4.9709737451492729E-2</v>
      </c>
      <c r="V41" s="53">
        <f ca="1">IRBootstrap6m!W91</f>
        <v>4.9712403911377531E-2</v>
      </c>
    </row>
    <row r="42" spans="2:22">
      <c r="B42" s="1"/>
      <c r="C42" s="5"/>
      <c r="D42" s="6"/>
      <c r="E42" s="6"/>
      <c r="F42" s="6"/>
      <c r="G42" s="6"/>
      <c r="H42" s="6"/>
      <c r="I42" s="1"/>
      <c r="J42" s="1"/>
      <c r="K42" s="1"/>
      <c r="L42" s="1"/>
      <c r="M42" s="4"/>
      <c r="S42" s="54">
        <f ca="1">IRBootstrap1m!U92</f>
        <v>43878.695798032408</v>
      </c>
      <c r="T42" s="53">
        <f ca="1">IRBootstrap1m!W92</f>
        <v>4.9707965992216795E-2</v>
      </c>
      <c r="U42" s="53">
        <f ca="1">IRBootstrap3m!T92</f>
        <v>4.9707965992216795E-2</v>
      </c>
      <c r="V42" s="53">
        <f ca="1">IRBootstrap6m!W92</f>
        <v>4.9712403911389105E-2</v>
      </c>
    </row>
    <row r="43" spans="2:22">
      <c r="B43" s="1"/>
      <c r="C43" s="5"/>
      <c r="D43" s="6"/>
      <c r="E43" s="6"/>
      <c r="F43" s="6"/>
      <c r="G43" s="6"/>
      <c r="H43" s="6"/>
      <c r="I43" s="1"/>
      <c r="J43" s="1"/>
      <c r="K43" s="1"/>
      <c r="L43" s="1"/>
      <c r="M43" s="4"/>
      <c r="S43" s="54">
        <f ca="1">IRBootstrap1m!U93</f>
        <v>43885.695798032408</v>
      </c>
      <c r="T43" s="53">
        <f ca="1">IRBootstrap1m!W93</f>
        <v>4.9706194532396698E-2</v>
      </c>
      <c r="U43" s="53">
        <f ca="1">IRBootstrap3m!T93</f>
        <v>4.9706194532396698E-2</v>
      </c>
      <c r="V43" s="53">
        <f ca="1">IRBootstrap6m!W93</f>
        <v>4.9712403911389105E-2</v>
      </c>
    </row>
    <row r="44" spans="2:22">
      <c r="B44" s="1"/>
      <c r="C44" s="5"/>
      <c r="D44" s="6"/>
      <c r="E44" s="6"/>
      <c r="F44" s="6"/>
      <c r="G44" s="6"/>
      <c r="H44" s="6"/>
      <c r="I44" s="1"/>
      <c r="J44" s="1"/>
      <c r="K44" s="1"/>
      <c r="L44" s="1"/>
      <c r="M44" s="4"/>
      <c r="S44" s="54">
        <f ca="1">IRBootstrap1m!U94</f>
        <v>43892.695798032408</v>
      </c>
      <c r="T44" s="53">
        <f ca="1">IRBootstrap1m!W94</f>
        <v>4.9704423072055581E-2</v>
      </c>
      <c r="U44" s="53">
        <f ca="1">IRBootstrap3m!T94</f>
        <v>4.9704423072055581E-2</v>
      </c>
      <c r="V44" s="53">
        <f ca="1">IRBootstrap6m!W94</f>
        <v>4.9712403911389105E-2</v>
      </c>
    </row>
    <row r="45" spans="2:22">
      <c r="B45" s="1"/>
      <c r="C45" s="5"/>
      <c r="D45" s="6"/>
      <c r="E45" s="6"/>
      <c r="F45" s="6"/>
      <c r="G45" s="6"/>
      <c r="H45" s="6"/>
      <c r="I45" s="1"/>
      <c r="J45" s="1"/>
      <c r="K45" s="1"/>
      <c r="L45" s="1"/>
      <c r="M45" s="4"/>
      <c r="S45" s="54">
        <f ca="1">IRBootstrap1m!U95</f>
        <v>43899.695798032408</v>
      </c>
      <c r="T45" s="53">
        <f ca="1">IRBootstrap1m!W95</f>
        <v>4.9702651611193457E-2</v>
      </c>
      <c r="U45" s="53">
        <f ca="1">IRBootstrap3m!T95</f>
        <v>4.9702651611193457E-2</v>
      </c>
      <c r="V45" s="53">
        <f ca="1">IRBootstrap6m!W95</f>
        <v>4.9712403911389105E-2</v>
      </c>
    </row>
    <row r="46" spans="2:22">
      <c r="B46" s="1"/>
      <c r="C46" s="5"/>
      <c r="D46" s="6"/>
      <c r="E46" s="6"/>
      <c r="F46" s="6"/>
      <c r="G46" s="6"/>
      <c r="H46" s="6"/>
      <c r="I46" s="1"/>
      <c r="J46" s="1"/>
      <c r="K46" s="1"/>
      <c r="L46" s="1"/>
      <c r="M46" s="4"/>
      <c r="S46" s="54">
        <f ca="1">IRBootstrap1m!U96</f>
        <v>43906.695798032408</v>
      </c>
      <c r="T46" s="53">
        <f ca="1">IRBootstrap1m!W96</f>
        <v>4.9707420317310583E-2</v>
      </c>
      <c r="U46" s="53">
        <f ca="1">IRBootstrap3m!T96</f>
        <v>4.9707420317310583E-2</v>
      </c>
      <c r="V46" s="53">
        <f ca="1">IRBootstrap6m!W96</f>
        <v>4.9708001509591551E-2</v>
      </c>
    </row>
    <row r="47" spans="2:22">
      <c r="B47" s="1"/>
      <c r="C47" s="5"/>
      <c r="D47" s="6"/>
      <c r="E47" s="6"/>
      <c r="F47" s="6"/>
      <c r="G47" s="6"/>
      <c r="H47" s="6"/>
      <c r="I47" s="1"/>
      <c r="J47" s="1"/>
      <c r="K47" s="1"/>
      <c r="L47" s="1"/>
      <c r="M47" s="4"/>
      <c r="S47" s="54">
        <f ca="1">IRBootstrap1m!U97</f>
        <v>43913.695798032408</v>
      </c>
      <c r="T47" s="53">
        <f ca="1">IRBootstrap1m!W97</f>
        <v>4.9711040078156889E-2</v>
      </c>
      <c r="U47" s="53">
        <f ca="1">IRBootstrap3m!T97</f>
        <v>4.9711040078156889E-2</v>
      </c>
      <c r="V47" s="53">
        <f ca="1">IRBootstrap6m!W97</f>
        <v>4.9704699708483631E-2</v>
      </c>
    </row>
    <row r="48" spans="2:22">
      <c r="B48" s="1"/>
      <c r="C48" s="5"/>
      <c r="D48" s="6"/>
      <c r="E48" s="6"/>
      <c r="F48" s="6"/>
      <c r="G48" s="6"/>
      <c r="H48" s="6"/>
      <c r="I48" s="1"/>
      <c r="J48" s="1"/>
      <c r="K48" s="1"/>
      <c r="L48" s="1"/>
      <c r="M48" s="4"/>
      <c r="S48" s="54">
        <f ca="1">IRBootstrap1m!U98</f>
        <v>43920.695798032408</v>
      </c>
      <c r="T48" s="53">
        <f ca="1">IRBootstrap1m!W98</f>
        <v>4.9709887284449729E-2</v>
      </c>
      <c r="U48" s="53">
        <f ca="1">IRBootstrap3m!T98</f>
        <v>4.9709887284449729E-2</v>
      </c>
      <c r="V48" s="53">
        <f ca="1">IRBootstrap6m!W98</f>
        <v>4.9704699708483631E-2</v>
      </c>
    </row>
    <row r="49" spans="2:22">
      <c r="B49" s="22" t="str">
        <f ca="1">"Last Update "&amp;TEXT(TODAY(),"dd-mmm-yy")</f>
        <v>Last Update 01-Jul-19</v>
      </c>
      <c r="C49" s="1"/>
      <c r="D49" s="1"/>
      <c r="E49" s="1"/>
      <c r="F49" s="1"/>
      <c r="G49" s="1"/>
      <c r="H49" s="1"/>
      <c r="I49" s="1"/>
      <c r="J49" s="1"/>
      <c r="K49" s="1"/>
      <c r="L49" s="21"/>
      <c r="M49" s="4"/>
      <c r="S49" s="54">
        <f ca="1">IRBootstrap1m!U99</f>
        <v>43927.695798032408</v>
      </c>
      <c r="T49" s="53">
        <f ca="1">IRBootstrap1m!W99</f>
        <v>4.9708734490511004E-2</v>
      </c>
      <c r="U49" s="53">
        <f ca="1">IRBootstrap3m!T99</f>
        <v>4.9708734490511004E-2</v>
      </c>
      <c r="V49" s="53">
        <f ca="1">IRBootstrap6m!W99</f>
        <v>4.9704699708495212E-2</v>
      </c>
    </row>
    <row r="50" spans="2:22" ht="6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S50" s="54">
        <f ca="1">IRBootstrap1m!U100</f>
        <v>43934.695798032408</v>
      </c>
      <c r="T50" s="53">
        <f ca="1">IRBootstrap1m!W100</f>
        <v>4.9707581696352303E-2</v>
      </c>
      <c r="U50" s="53">
        <f ca="1">IRBootstrap3m!T100</f>
        <v>4.9707581696352303E-2</v>
      </c>
      <c r="V50" s="53">
        <f ca="1">IRBootstrap6m!W100</f>
        <v>4.9704699708483631E-2</v>
      </c>
    </row>
    <row r="51" spans="2:22">
      <c r="S51" s="54">
        <f ca="1">IRBootstrap1m!U101</f>
        <v>43941.695798032408</v>
      </c>
      <c r="T51" s="53">
        <f ca="1">IRBootstrap1m!W101</f>
        <v>4.9706428901962037E-2</v>
      </c>
      <c r="U51" s="53">
        <f ca="1">IRBootstrap3m!T101</f>
        <v>4.9706428901962037E-2</v>
      </c>
      <c r="V51" s="53">
        <f ca="1">IRBootstrap6m!W101</f>
        <v>4.9704699708495212E-2</v>
      </c>
    </row>
    <row r="52" spans="2:22">
      <c r="S52" s="54">
        <f ca="1">IRBootstrap1m!U102</f>
        <v>43948.695798032408</v>
      </c>
      <c r="T52" s="53">
        <f ca="1">IRBootstrap1m!W102</f>
        <v>4.9705276107317058E-2</v>
      </c>
      <c r="U52" s="53">
        <f ca="1">IRBootstrap3m!T102</f>
        <v>4.9705276107317058E-2</v>
      </c>
      <c r="V52" s="53">
        <f ca="1">IRBootstrap6m!W102</f>
        <v>4.9704699708495212E-2</v>
      </c>
    </row>
    <row r="53" spans="2:22">
      <c r="S53" s="54">
        <f ca="1">IRBootstrap1m!U103</f>
        <v>43955.695798032408</v>
      </c>
      <c r="T53" s="53">
        <f ca="1">IRBootstrap1m!W103</f>
        <v>4.9704123312533141E-2</v>
      </c>
      <c r="U53" s="53">
        <f ca="1">IRBootstrap3m!T103</f>
        <v>4.9704123312533141E-2</v>
      </c>
      <c r="V53" s="53">
        <f ca="1">IRBootstrap6m!W103</f>
        <v>4.9704699708483631E-2</v>
      </c>
    </row>
    <row r="54" spans="2:22">
      <c r="S54" s="54">
        <f ca="1">IRBootstrap1m!U104</f>
        <v>43962.695798032408</v>
      </c>
      <c r="T54" s="53">
        <f ca="1">IRBootstrap1m!W104</f>
        <v>4.970297051747135E-2</v>
      </c>
      <c r="U54" s="53">
        <f ca="1">IRBootstrap3m!T104</f>
        <v>4.970297051747135E-2</v>
      </c>
      <c r="V54" s="53">
        <f ca="1">IRBootstrap6m!W104</f>
        <v>4.9704699708495212E-2</v>
      </c>
    </row>
    <row r="55" spans="2:22">
      <c r="S55" s="54">
        <f ca="1">IRBootstrap1m!U105</f>
        <v>43969.695798032408</v>
      </c>
      <c r="T55" s="53">
        <f ca="1">IRBootstrap1m!W105</f>
        <v>4.9701817722201155E-2</v>
      </c>
      <c r="U55" s="53">
        <f ca="1">IRBootstrap3m!T105</f>
        <v>4.9701817722201155E-2</v>
      </c>
      <c r="V55" s="53">
        <f ca="1">IRBootstrap6m!W105</f>
        <v>4.9704699708495212E-2</v>
      </c>
    </row>
    <row r="56" spans="2:22">
      <c r="S56" s="54">
        <f ca="1">IRBootstrap1m!U106</f>
        <v>43976.695798032408</v>
      </c>
      <c r="T56" s="53">
        <f ca="1">IRBootstrap1m!W106</f>
        <v>4.9700664926699396E-2</v>
      </c>
      <c r="U56" s="53">
        <f ca="1">IRBootstrap3m!T106</f>
        <v>4.9700664926699396E-2</v>
      </c>
      <c r="V56" s="53">
        <f ca="1">IRBootstrap6m!W106</f>
        <v>4.9704699708483631E-2</v>
      </c>
    </row>
    <row r="57" spans="2:22">
      <c r="S57" s="54">
        <f ca="1">IRBootstrap1m!U107</f>
        <v>43983.695798032408</v>
      </c>
      <c r="T57" s="53">
        <f ca="1">IRBootstrap1m!W107</f>
        <v>4.9699512130977661E-2</v>
      </c>
      <c r="U57" s="53">
        <f ca="1">IRBootstrap3m!T107</f>
        <v>4.9699512130977661E-2</v>
      </c>
      <c r="V57" s="53">
        <f ca="1">IRBootstrap6m!W107</f>
        <v>4.9704699708495212E-2</v>
      </c>
    </row>
    <row r="58" spans="2:22">
      <c r="S58" s="54">
        <f ca="1">IRBootstrap1m!U108</f>
        <v>43990.695798032408</v>
      </c>
      <c r="T58" s="53">
        <f ca="1">IRBootstrap1m!W108</f>
        <v>4.969835933502436E-2</v>
      </c>
      <c r="U58" s="53">
        <f ca="1">IRBootstrap3m!T108</f>
        <v>4.969835933502436E-2</v>
      </c>
      <c r="V58" s="53">
        <f ca="1">IRBootstrap6m!W108</f>
        <v>4.9704699708483631E-2</v>
      </c>
    </row>
    <row r="59" spans="2:22">
      <c r="S59" s="54">
        <f ca="1">IRBootstrap1m!U109</f>
        <v>43997.695798032408</v>
      </c>
      <c r="T59" s="53">
        <f ca="1">IRBootstrap1m!W109</f>
        <v>4.9699089256666697E-2</v>
      </c>
      <c r="U59" s="53">
        <f ca="1">IRBootstrap3m!T109</f>
        <v>4.9699089256666697E-2</v>
      </c>
      <c r="V59" s="53">
        <f ca="1">IRBootstrap6m!W109</f>
        <v>4.9698492169334418E-2</v>
      </c>
    </row>
    <row r="60" spans="2:22">
      <c r="S60" s="54">
        <f ca="1">IRBootstrap1m!U110</f>
        <v>44004.695798032408</v>
      </c>
      <c r="T60" s="53">
        <f ca="1">IRBootstrap1m!W110</f>
        <v>4.9699452048776224E-2</v>
      </c>
      <c r="U60" s="53">
        <f ca="1">IRBootstrap3m!T110</f>
        <v>4.9699452048776224E-2</v>
      </c>
      <c r="V60" s="53">
        <f ca="1">IRBootstrap6m!W110</f>
        <v>4.9693836515450104E-2</v>
      </c>
    </row>
    <row r="61" spans="2:22">
      <c r="S61" s="54">
        <f ca="1">IRBootstrap1m!U111</f>
        <v>44011.695798032408</v>
      </c>
      <c r="T61" s="53">
        <f ca="1">IRBootstrap1m!W111</f>
        <v>4.9698431043337932E-2</v>
      </c>
      <c r="U61" s="53">
        <f ca="1">IRBootstrap3m!T111</f>
        <v>4.9698431043337932E-2</v>
      </c>
      <c r="V61" s="53">
        <f ca="1">IRBootstrap6m!W111</f>
        <v>4.9693836515450104E-2</v>
      </c>
    </row>
    <row r="62" spans="2:22">
      <c r="S62" s="54">
        <f ca="1">IRBootstrap1m!U112</f>
        <v>44018.695798032408</v>
      </c>
      <c r="T62" s="53">
        <f ca="1">IRBootstrap1m!W112</f>
        <v>4.9697410037621771E-2</v>
      </c>
      <c r="U62" s="53">
        <f ca="1">IRBootstrap3m!T112</f>
        <v>4.9697410037621771E-2</v>
      </c>
      <c r="V62" s="53">
        <f ca="1">IRBootstrap6m!W112</f>
        <v>4.9693836515450104E-2</v>
      </c>
    </row>
    <row r="63" spans="2:22">
      <c r="S63" s="54">
        <f ca="1">IRBootstrap1m!U113</f>
        <v>44025.695798032408</v>
      </c>
      <c r="T63" s="53">
        <f ca="1">IRBootstrap1m!W113</f>
        <v>4.9696389031836138E-2</v>
      </c>
      <c r="U63" s="53">
        <f ca="1">IRBootstrap3m!T113</f>
        <v>4.9696389031836138E-2</v>
      </c>
      <c r="V63" s="53">
        <f ca="1">IRBootstrap6m!W113</f>
        <v>4.9693836515438523E-2</v>
      </c>
    </row>
    <row r="64" spans="2:22">
      <c r="S64" s="54">
        <f ca="1">IRBootstrap1m!U114</f>
        <v>44032.695798032408</v>
      </c>
      <c r="T64" s="53">
        <f ca="1">IRBootstrap1m!W114</f>
        <v>4.9695368025784212E-2</v>
      </c>
      <c r="U64" s="53">
        <f ca="1">IRBootstrap3m!T114</f>
        <v>4.9695368025784212E-2</v>
      </c>
      <c r="V64" s="53">
        <f ca="1">IRBootstrap6m!W114</f>
        <v>4.9693836515450104E-2</v>
      </c>
    </row>
    <row r="65" spans="19:22">
      <c r="S65" s="54">
        <f ca="1">IRBootstrap1m!U115</f>
        <v>44039.695798032408</v>
      </c>
      <c r="T65" s="53">
        <f ca="1">IRBootstrap1m!W115</f>
        <v>4.9694347019639658E-2</v>
      </c>
      <c r="U65" s="53">
        <f ca="1">IRBootstrap3m!T115</f>
        <v>4.9694347019639658E-2</v>
      </c>
      <c r="V65" s="53">
        <f ca="1">IRBootstrap6m!W115</f>
        <v>4.9693836515438523E-2</v>
      </c>
    </row>
    <row r="66" spans="19:22">
      <c r="S66" s="54">
        <f ca="1">IRBootstrap1m!U116</f>
        <v>44046.695798032408</v>
      </c>
      <c r="T66" s="53">
        <f ca="1">IRBootstrap1m!W116</f>
        <v>4.969332601322881E-2</v>
      </c>
      <c r="U66" s="53">
        <f ca="1">IRBootstrap3m!T116</f>
        <v>4.969332601322881E-2</v>
      </c>
      <c r="V66" s="53">
        <f ca="1">IRBootstrap6m!W116</f>
        <v>4.9693836515450104E-2</v>
      </c>
    </row>
    <row r="67" spans="19:22">
      <c r="S67" s="54">
        <f ca="1">IRBootstrap1m!U117</f>
        <v>44053.695798032408</v>
      </c>
      <c r="T67" s="53">
        <f ca="1">IRBootstrap1m!W117</f>
        <v>4.9692305006736923E-2</v>
      </c>
      <c r="U67" s="53">
        <f ca="1">IRBootstrap3m!T117</f>
        <v>4.9692305006736923E-2</v>
      </c>
      <c r="V67" s="53">
        <f ca="1">IRBootstrap6m!W117</f>
        <v>4.9693836515450104E-2</v>
      </c>
    </row>
    <row r="68" spans="19:22">
      <c r="S68" s="54">
        <f ca="1">IRBootstrap1m!U118</f>
        <v>44060.695798032408</v>
      </c>
      <c r="T68" s="53">
        <f ca="1">IRBootstrap1m!W118</f>
        <v>4.9691283999967154E-2</v>
      </c>
      <c r="U68" s="53">
        <f ca="1">IRBootstrap3m!T118</f>
        <v>4.9691283999967154E-2</v>
      </c>
      <c r="V68" s="53">
        <f ca="1">IRBootstrap6m!W118</f>
        <v>4.9693836515450104E-2</v>
      </c>
    </row>
    <row r="69" spans="19:22">
      <c r="S69" s="54">
        <f ca="1">IRBootstrap1m!U119</f>
        <v>44067.695798032408</v>
      </c>
      <c r="T69" s="53">
        <f ca="1">IRBootstrap1m!W119</f>
        <v>4.9690262993127919E-2</v>
      </c>
      <c r="U69" s="53">
        <f ca="1">IRBootstrap3m!T119</f>
        <v>4.9690262993127919E-2</v>
      </c>
      <c r="V69" s="53">
        <f ca="1">IRBootstrap6m!W119</f>
        <v>4.9693836515450104E-2</v>
      </c>
    </row>
    <row r="70" spans="19:22">
      <c r="S70" s="54">
        <f ca="1">IRBootstrap1m!U120</f>
        <v>44074.695798032408</v>
      </c>
      <c r="T70" s="53">
        <f ca="1">IRBootstrap1m!W120</f>
        <v>4.9689241986010817E-2</v>
      </c>
      <c r="U70" s="53">
        <f ca="1">IRBootstrap3m!T120</f>
        <v>4.9689241986010817E-2</v>
      </c>
      <c r="V70" s="53">
        <f ca="1">IRBootstrap6m!W120</f>
        <v>4.9693836515450104E-2</v>
      </c>
    </row>
    <row r="71" spans="19:22">
      <c r="S71" s="54">
        <f ca="1">IRBootstrap1m!U121</f>
        <v>44081.695798032408</v>
      </c>
      <c r="T71" s="53">
        <f ca="1">IRBootstrap1m!W121</f>
        <v>4.9688220978777932E-2</v>
      </c>
      <c r="U71" s="53">
        <f ca="1">IRBootstrap3m!T121</f>
        <v>4.9688220978777932E-2</v>
      </c>
      <c r="V71" s="53">
        <f ca="1">IRBootstrap6m!W121</f>
        <v>4.9693836515438523E-2</v>
      </c>
    </row>
    <row r="72" spans="19:22">
      <c r="S72" s="54">
        <f ca="1">IRBootstrap1m!U122</f>
        <v>44088.695798032408</v>
      </c>
      <c r="T72" s="53">
        <f ca="1">IRBootstrap1m!W122</f>
        <v>4.9686893964697401E-2</v>
      </c>
      <c r="U72" s="53">
        <f ca="1">IRBootstrap3m!T122</f>
        <v>4.9686893964697401E-2</v>
      </c>
      <c r="V72" s="53">
        <f ca="1">IRBootstrap6m!W122</f>
        <v>4.9685881418372047E-2</v>
      </c>
    </row>
    <row r="73" spans="19:22">
      <c r="S73" s="54">
        <f ca="1">IRBootstrap1m!U123</f>
        <v>44095.695798032408</v>
      </c>
      <c r="T73" s="53">
        <f ca="1">IRBootstrap1m!W123</f>
        <v>4.9685630094549973E-2</v>
      </c>
      <c r="U73" s="53">
        <f ca="1">IRBootstrap3m!T123</f>
        <v>4.9685630094549973E-2</v>
      </c>
      <c r="V73" s="53">
        <f ca="1">IRBootstrap6m!W123</f>
        <v>4.9679915096342127E-2</v>
      </c>
    </row>
    <row r="74" spans="19:22">
      <c r="S74" s="54">
        <f ca="1">IRBootstrap1m!U124</f>
        <v>44102.695798032408</v>
      </c>
      <c r="T74" s="53">
        <f ca="1">IRBootstrap1m!W124</f>
        <v>4.9684592086285076E-2</v>
      </c>
      <c r="U74" s="53">
        <f ca="1">IRBootstrap3m!T124</f>
        <v>4.9684592086285076E-2</v>
      </c>
      <c r="V74" s="53">
        <f ca="1">IRBootstrap6m!W124</f>
        <v>4.9679915096353708E-2</v>
      </c>
    </row>
    <row r="75" spans="19:22">
      <c r="S75" s="54">
        <f ca="1">IRBootstrap1m!U125</f>
        <v>44109.695798032408</v>
      </c>
      <c r="T75" s="53">
        <f ca="1">IRBootstrap1m!W125</f>
        <v>4.9683554077823357E-2</v>
      </c>
      <c r="U75" s="53">
        <f ca="1">IRBootstrap3m!T125</f>
        <v>4.9683554077823357E-2</v>
      </c>
      <c r="V75" s="53">
        <f ca="1">IRBootstrap6m!W125</f>
        <v>4.9679915096353708E-2</v>
      </c>
    </row>
    <row r="76" spans="19:22">
      <c r="S76" s="54">
        <f ca="1">IRBootstrap1m!U126</f>
        <v>44116.695798032408</v>
      </c>
      <c r="T76" s="53">
        <f ca="1">IRBootstrap1m!W126</f>
        <v>4.9682516069187957E-2</v>
      </c>
      <c r="U76" s="53">
        <f ca="1">IRBootstrap3m!T126</f>
        <v>4.9682516069187957E-2</v>
      </c>
      <c r="V76" s="53">
        <f ca="1">IRBootstrap6m!W126</f>
        <v>4.9679915096353708E-2</v>
      </c>
    </row>
    <row r="77" spans="19:22">
      <c r="S77" s="54">
        <f ca="1">IRBootstrap1m!U127</f>
        <v>44123.695798032408</v>
      </c>
      <c r="T77" s="53">
        <f ca="1">IRBootstrap1m!W127</f>
        <v>4.9681478060321006E-2</v>
      </c>
      <c r="U77" s="53">
        <f ca="1">IRBootstrap3m!T127</f>
        <v>4.9681478060321006E-2</v>
      </c>
      <c r="V77" s="53">
        <f ca="1">IRBootstrap6m!W127</f>
        <v>4.9679915096353708E-2</v>
      </c>
    </row>
    <row r="78" spans="19:22">
      <c r="S78" s="54">
        <f ca="1">IRBootstrap1m!U128</f>
        <v>44130.695798032408</v>
      </c>
      <c r="T78" s="53">
        <f ca="1">IRBootstrap1m!W128</f>
        <v>4.9680440051373002E-2</v>
      </c>
      <c r="U78" s="53">
        <f ca="1">IRBootstrap3m!T128</f>
        <v>4.9680440051373002E-2</v>
      </c>
      <c r="V78" s="53">
        <f ca="1">IRBootstrap6m!W128</f>
        <v>4.9679915096342127E-2</v>
      </c>
    </row>
    <row r="79" spans="19:22">
      <c r="S79" s="54">
        <f ca="1">IRBootstrap1m!U129</f>
        <v>44137.695798032408</v>
      </c>
      <c r="T79" s="53">
        <f ca="1">IRBootstrap1m!W129</f>
        <v>4.9679402042193441E-2</v>
      </c>
      <c r="U79" s="53">
        <f ca="1">IRBootstrap3m!T129</f>
        <v>4.9679402042193441E-2</v>
      </c>
      <c r="V79" s="53">
        <f ca="1">IRBootstrap6m!W129</f>
        <v>4.9679915096353708E-2</v>
      </c>
    </row>
    <row r="80" spans="19:22">
      <c r="S80" s="54">
        <f ca="1">IRBootstrap1m!U130</f>
        <v>44144.695798032408</v>
      </c>
      <c r="T80" s="53">
        <f ca="1">IRBootstrap1m!W130</f>
        <v>4.9678364032840205E-2</v>
      </c>
      <c r="U80" s="53">
        <f ca="1">IRBootstrap3m!T130</f>
        <v>4.9678364032840205E-2</v>
      </c>
      <c r="V80" s="53">
        <f ca="1">IRBootstrap6m!W130</f>
        <v>4.9679915096353708E-2</v>
      </c>
    </row>
    <row r="81" spans="19:22">
      <c r="S81" s="54">
        <f ca="1">IRBootstrap1m!U131</f>
        <v>44151.695798032408</v>
      </c>
      <c r="T81" s="53">
        <f ca="1">IRBootstrap1m!W131</f>
        <v>4.9677326023301722E-2</v>
      </c>
      <c r="U81" s="53">
        <f ca="1">IRBootstrap3m!T131</f>
        <v>4.9677326023301722E-2</v>
      </c>
      <c r="V81" s="53">
        <f ca="1">IRBootstrap6m!W131</f>
        <v>4.9679915096353708E-2</v>
      </c>
    </row>
    <row r="82" spans="19:22">
      <c r="S82" s="54">
        <f ca="1">IRBootstrap1m!U132</f>
        <v>44158.695798032408</v>
      </c>
      <c r="T82" s="53">
        <f ca="1">IRBootstrap1m!W132</f>
        <v>4.9676288013577992E-2</v>
      </c>
      <c r="U82" s="53">
        <f ca="1">IRBootstrap3m!T132</f>
        <v>4.9676288013577992E-2</v>
      </c>
      <c r="V82" s="53">
        <f ca="1">IRBootstrap6m!W132</f>
        <v>4.9679915096353708E-2</v>
      </c>
    </row>
    <row r="83" spans="19:22">
      <c r="S83" s="54">
        <f ca="1">IRBootstrap1m!U133</f>
        <v>44165.695798032408</v>
      </c>
      <c r="T83" s="53">
        <f ca="1">IRBootstrap1m!W133</f>
        <v>4.9675250003611122E-2</v>
      </c>
      <c r="U83" s="53">
        <f ca="1">IRBootstrap3m!T133</f>
        <v>4.9675250003611122E-2</v>
      </c>
      <c r="V83" s="53">
        <f ca="1">IRBootstrap6m!W133</f>
        <v>4.9679915096342127E-2</v>
      </c>
    </row>
    <row r="84" spans="19:22">
      <c r="S84" s="54">
        <f ca="1">IRBootstrap1m!U134</f>
        <v>44172.695798032408</v>
      </c>
      <c r="T84" s="53">
        <f ca="1">IRBootstrap1m!W134</f>
        <v>4.9674211993586362E-2</v>
      </c>
      <c r="U84" s="53">
        <f ca="1">IRBootstrap3m!T134</f>
        <v>4.9674211993586362E-2</v>
      </c>
      <c r="V84" s="53">
        <f ca="1">IRBootstrap6m!W134</f>
        <v>4.9679915096353708E-2</v>
      </c>
    </row>
    <row r="85" spans="19:22">
      <c r="S85" s="54">
        <f ca="1">IRBootstrap1m!U135</f>
        <v>44179.695798032408</v>
      </c>
      <c r="T85" s="53">
        <f ca="1">IRBootstrap1m!W135</f>
        <v>4.9671510037086239E-2</v>
      </c>
      <c r="U85" s="53">
        <f ca="1">IRBootstrap3m!T135</f>
        <v>4.9671510037086239E-2</v>
      </c>
      <c r="V85" s="53">
        <f ca="1">IRBootstrap6m!W135</f>
        <v>4.967026851195417E-2</v>
      </c>
    </row>
    <row r="86" spans="19:22">
      <c r="S86" s="54">
        <f ca="1">IRBootstrap1m!U136</f>
        <v>44186.695798032408</v>
      </c>
      <c r="T86" s="53">
        <f ca="1">IRBootstrap1m!W136</f>
        <v>4.9669163857827429E-2</v>
      </c>
      <c r="U86" s="53">
        <f ca="1">IRBootstrap3m!T136</f>
        <v>4.9669163857827429E-2</v>
      </c>
      <c r="V86" s="53">
        <f ca="1">IRBootstrap6m!W136</f>
        <v>4.9663033574829693E-2</v>
      </c>
    </row>
    <row r="87" spans="19:22">
      <c r="S87" s="54">
        <f ca="1">IRBootstrap1m!U137</f>
        <v>44193.695798032408</v>
      </c>
      <c r="T87" s="53">
        <f ca="1">IRBootstrap1m!W137</f>
        <v>4.9668049217340061E-2</v>
      </c>
      <c r="U87" s="53">
        <f ca="1">IRBootstrap3m!T137</f>
        <v>4.9668049217340061E-2</v>
      </c>
      <c r="V87" s="53">
        <f ca="1">IRBootstrap6m!W137</f>
        <v>4.9663033574829693E-2</v>
      </c>
    </row>
    <row r="88" spans="19:22">
      <c r="S88" s="54">
        <f ca="1">IRBootstrap1m!U138</f>
        <v>44200.695798032408</v>
      </c>
      <c r="T88" s="53">
        <f ca="1">IRBootstrap1m!W138</f>
        <v>4.9666934576644284E-2</v>
      </c>
      <c r="U88" s="53">
        <f ca="1">IRBootstrap3m!T138</f>
        <v>4.9666934576644284E-2</v>
      </c>
      <c r="V88" s="53">
        <f ca="1">IRBootstrap6m!W138</f>
        <v>4.9663033574829693E-2</v>
      </c>
    </row>
    <row r="89" spans="19:22">
      <c r="S89" s="54">
        <f ca="1">IRBootstrap1m!U139</f>
        <v>44207.695798032408</v>
      </c>
      <c r="T89" s="53">
        <f ca="1">IRBootstrap1m!W139</f>
        <v>4.9665819935670638E-2</v>
      </c>
      <c r="U89" s="53">
        <f ca="1">IRBootstrap3m!T139</f>
        <v>4.9665819935670638E-2</v>
      </c>
      <c r="V89" s="53">
        <f ca="1">IRBootstrap6m!W139</f>
        <v>4.9663033574818112E-2</v>
      </c>
    </row>
    <row r="90" spans="19:22">
      <c r="S90" s="54">
        <f ca="1">IRBootstrap1m!U140</f>
        <v>44214.695798032408</v>
      </c>
      <c r="T90" s="53">
        <f ca="1">IRBootstrap1m!W140</f>
        <v>4.9664705294639101E-2</v>
      </c>
      <c r="U90" s="53">
        <f ca="1">IRBootstrap3m!T140</f>
        <v>4.9664705294639101E-2</v>
      </c>
      <c r="V90" s="53">
        <f ca="1">IRBootstrap6m!W140</f>
        <v>4.9663033574829693E-2</v>
      </c>
    </row>
    <row r="91" spans="19:22">
      <c r="S91" s="54">
        <f ca="1">IRBootstrap1m!U141</f>
        <v>44221.695798032408</v>
      </c>
      <c r="T91" s="53">
        <f ca="1">IRBootstrap1m!W141</f>
        <v>4.9663590653306534E-2</v>
      </c>
      <c r="U91" s="53">
        <f ca="1">IRBootstrap3m!T141</f>
        <v>4.9663590653306534E-2</v>
      </c>
      <c r="V91" s="53">
        <f ca="1">IRBootstrap6m!W141</f>
        <v>4.9663033574818112E-2</v>
      </c>
    </row>
    <row r="92" spans="19:22">
      <c r="S92" s="54">
        <f ca="1">IRBootstrap1m!U142</f>
        <v>44228.695798032408</v>
      </c>
      <c r="T92" s="53">
        <f ca="1">IRBootstrap1m!W142</f>
        <v>4.9662476011777139E-2</v>
      </c>
      <c r="U92" s="53">
        <f ca="1">IRBootstrap3m!T142</f>
        <v>4.9662476011777139E-2</v>
      </c>
      <c r="V92" s="53">
        <f ca="1">IRBootstrap6m!W142</f>
        <v>4.9663033574818112E-2</v>
      </c>
    </row>
    <row r="93" spans="19:22">
      <c r="S93" s="54">
        <f ca="1">IRBootstrap1m!U143</f>
        <v>44235.695798032408</v>
      </c>
      <c r="T93" s="53">
        <f ca="1">IRBootstrap1m!W143</f>
        <v>4.9661361370039341E-2</v>
      </c>
      <c r="U93" s="53">
        <f ca="1">IRBootstrap3m!T143</f>
        <v>4.9661361370039341E-2</v>
      </c>
      <c r="V93" s="53">
        <f ca="1">IRBootstrap6m!W143</f>
        <v>4.9663033574829693E-2</v>
      </c>
    </row>
    <row r="94" spans="19:22">
      <c r="S94" s="54">
        <f ca="1">IRBootstrap1m!U144</f>
        <v>44242.695798032408</v>
      </c>
      <c r="T94" s="53">
        <f ca="1">IRBootstrap1m!W144</f>
        <v>4.966024672809314E-2</v>
      </c>
      <c r="U94" s="53">
        <f ca="1">IRBootstrap3m!T144</f>
        <v>4.966024672809314E-2</v>
      </c>
      <c r="V94" s="53">
        <f ca="1">IRBootstrap6m!W144</f>
        <v>4.9663033574818112E-2</v>
      </c>
    </row>
    <row r="95" spans="19:22">
      <c r="S95" s="54">
        <f ca="1">IRBootstrap1m!U145</f>
        <v>44249.695798032408</v>
      </c>
      <c r="T95" s="53">
        <f ca="1">IRBootstrap1m!W145</f>
        <v>4.9659132085857483E-2</v>
      </c>
      <c r="U95" s="53">
        <f ca="1">IRBootstrap3m!T145</f>
        <v>4.9659132085857483E-2</v>
      </c>
      <c r="V95" s="53">
        <f ca="1">IRBootstrap6m!W145</f>
        <v>4.9663033574829693E-2</v>
      </c>
    </row>
    <row r="96" spans="19:22">
      <c r="S96" s="54">
        <f ca="1">IRBootstrap1m!U146</f>
        <v>44256.695798032408</v>
      </c>
      <c r="T96" s="53">
        <f ca="1">IRBootstrap1m!W146</f>
        <v>4.9658017443575515E-2</v>
      </c>
      <c r="U96" s="53">
        <f ca="1">IRBootstrap3m!T146</f>
        <v>4.9658017443575515E-2</v>
      </c>
      <c r="V96" s="53">
        <f ca="1">IRBootstrap6m!W146</f>
        <v>4.9663033574818112E-2</v>
      </c>
    </row>
    <row r="97" spans="19:22">
      <c r="S97" s="54">
        <f ca="1">IRBootstrap1m!U147</f>
        <v>44263.695798032408</v>
      </c>
      <c r="T97" s="53">
        <f ca="1">IRBootstrap1m!W147</f>
        <v>4.9656902800992518E-2</v>
      </c>
      <c r="U97" s="53">
        <f ca="1">IRBootstrap3m!T147</f>
        <v>4.9656902800992518E-2</v>
      </c>
      <c r="V97" s="53">
        <f ca="1">IRBootstrap6m!W147</f>
        <v>4.9663033574829693E-2</v>
      </c>
    </row>
    <row r="98" spans="19:22">
      <c r="S98" s="54">
        <f ca="1">IRBootstrap1m!U148</f>
        <v>44270.695798032408</v>
      </c>
      <c r="T98" s="53">
        <f ca="1">IRBootstrap1m!W148</f>
        <v>4.9653155928849814E-2</v>
      </c>
      <c r="U98" s="53">
        <f ca="1">IRBootstrap3m!T148</f>
        <v>4.9653155928849814E-2</v>
      </c>
      <c r="V98" s="53">
        <f ca="1">IRBootstrap6m!W148</f>
        <v>4.9651749873307179E-2</v>
      </c>
    </row>
    <row r="99" spans="19:22">
      <c r="S99" s="54">
        <f ca="1">IRBootstrap1m!U149</f>
        <v>44277.695798032408</v>
      </c>
      <c r="T99" s="53">
        <f ca="1">IRBootstrap1m!W149</f>
        <v>4.9649985779922474E-2</v>
      </c>
      <c r="U99" s="53">
        <f ca="1">IRBootstrap3m!T149</f>
        <v>4.9649985779922474E-2</v>
      </c>
      <c r="V99" s="53">
        <f ca="1">IRBootstrap6m!W149</f>
        <v>4.9643287098771749E-2</v>
      </c>
    </row>
    <row r="100" spans="19:22">
      <c r="S100" s="54">
        <f ca="1">IRBootstrap1m!U150</f>
        <v>44284.695798032408</v>
      </c>
      <c r="T100" s="53">
        <f ca="1">IRBootstrap1m!W150</f>
        <v>4.9648767620873127E-2</v>
      </c>
      <c r="U100" s="53">
        <f ca="1">IRBootstrap3m!T150</f>
        <v>4.9648767620873127E-2</v>
      </c>
      <c r="V100" s="53">
        <f ca="1">IRBootstrap6m!W150</f>
        <v>4.9643287098771749E-2</v>
      </c>
    </row>
    <row r="101" spans="19:22">
      <c r="S101" s="54">
        <f ca="1">IRBootstrap1m!U151</f>
        <v>44291.695798032408</v>
      </c>
      <c r="T101" s="53">
        <f ca="1">IRBootstrap1m!W151</f>
        <v>4.9647549461418548E-2</v>
      </c>
      <c r="U101" s="53">
        <f ca="1">IRBootstrap3m!T151</f>
        <v>4.9647549461418548E-2</v>
      </c>
      <c r="V101" s="53">
        <f ca="1">IRBootstrap6m!W151</f>
        <v>4.9643287098771749E-2</v>
      </c>
    </row>
    <row r="102" spans="19:22">
      <c r="S102" s="54">
        <f ca="1">IRBootstrap1m!U152</f>
        <v>44298.695798032408</v>
      </c>
      <c r="T102" s="53">
        <f ca="1">IRBootstrap1m!W152</f>
        <v>4.9646331301871349E-2</v>
      </c>
      <c r="U102" s="53">
        <f ca="1">IRBootstrap3m!T152</f>
        <v>4.9646331301871349E-2</v>
      </c>
      <c r="V102" s="53">
        <f ca="1">IRBootstrap6m!W152</f>
        <v>4.9643287098771749E-2</v>
      </c>
    </row>
    <row r="103" spans="19:22">
      <c r="S103" s="54">
        <f ca="1">IRBootstrap1m!U153</f>
        <v>44305.695798032408</v>
      </c>
      <c r="T103" s="53">
        <f ca="1">IRBootstrap1m!W153</f>
        <v>4.9645113141999965E-2</v>
      </c>
      <c r="U103" s="53">
        <f ca="1">IRBootstrap3m!T153</f>
        <v>4.9645113141999965E-2</v>
      </c>
      <c r="V103" s="53">
        <f ca="1">IRBootstrap6m!W153</f>
        <v>4.9643287098771749E-2</v>
      </c>
    </row>
    <row r="104" spans="19:22">
      <c r="S104" s="54">
        <f ca="1">IRBootstrap1m!U154</f>
        <v>44312.695798032408</v>
      </c>
      <c r="T104" s="53">
        <f ca="1">IRBootstrap1m!W154</f>
        <v>4.9643894981804389E-2</v>
      </c>
      <c r="U104" s="53">
        <f ca="1">IRBootstrap3m!T154</f>
        <v>4.9643894981804389E-2</v>
      </c>
      <c r="V104" s="53">
        <f ca="1">IRBootstrap6m!W154</f>
        <v>4.9643287098771749E-2</v>
      </c>
    </row>
    <row r="105" spans="19:22">
      <c r="S105" s="54">
        <f ca="1">IRBootstrap1m!U155</f>
        <v>44319.695798032408</v>
      </c>
      <c r="T105" s="53">
        <f ca="1">IRBootstrap1m!W155</f>
        <v>4.9642676821504618E-2</v>
      </c>
      <c r="U105" s="53">
        <f ca="1">IRBootstrap3m!T155</f>
        <v>4.9642676821504618E-2</v>
      </c>
      <c r="V105" s="53">
        <f ca="1">IRBootstrap6m!W155</f>
        <v>4.9643287098760168E-2</v>
      </c>
    </row>
    <row r="106" spans="19:22">
      <c r="S106" s="54">
        <f ca="1">IRBootstrap1m!U156</f>
        <v>44326.695798032408</v>
      </c>
      <c r="T106" s="53">
        <f ca="1">IRBootstrap1m!W156</f>
        <v>4.9641458660880655E-2</v>
      </c>
      <c r="U106" s="53">
        <f ca="1">IRBootstrap3m!T156</f>
        <v>4.9641458660880655E-2</v>
      </c>
      <c r="V106" s="53">
        <f ca="1">IRBootstrap6m!W156</f>
        <v>4.9643287098771749E-2</v>
      </c>
    </row>
    <row r="107" spans="19:22">
      <c r="S107" s="54">
        <f ca="1">IRBootstrap1m!U157</f>
        <v>44333.695798032408</v>
      </c>
      <c r="T107" s="53">
        <f ca="1">IRBootstrap1m!W157</f>
        <v>4.9640240499920933E-2</v>
      </c>
      <c r="U107" s="53">
        <f ca="1">IRBootstrap3m!T157</f>
        <v>4.9640240499920933E-2</v>
      </c>
      <c r="V107" s="53">
        <f ca="1">IRBootstrap6m!W157</f>
        <v>4.9643287098760168E-2</v>
      </c>
    </row>
    <row r="108" spans="19:22">
      <c r="S108" s="54">
        <f ca="1">IRBootstrap1m!U158</f>
        <v>44340.695798032408</v>
      </c>
      <c r="T108" s="53">
        <f ca="1">IRBootstrap1m!W158</f>
        <v>4.9639022338891739E-2</v>
      </c>
      <c r="U108" s="53">
        <f ca="1">IRBootstrap3m!T158</f>
        <v>4.9639022338891739E-2</v>
      </c>
      <c r="V108" s="53">
        <f ca="1">IRBootstrap6m!W158</f>
        <v>4.9643287098771749E-2</v>
      </c>
    </row>
    <row r="109" spans="19:22">
      <c r="S109" s="54">
        <f ca="1">IRBootstrap1m!U159</f>
        <v>44347.695798032408</v>
      </c>
      <c r="T109" s="53">
        <f ca="1">IRBootstrap1m!W159</f>
        <v>4.9637804177434165E-2</v>
      </c>
      <c r="U109" s="53">
        <f ca="1">IRBootstrap3m!T159</f>
        <v>4.9637804177434165E-2</v>
      </c>
      <c r="V109" s="53">
        <f ca="1">IRBootstrap6m!W159</f>
        <v>4.9643287098771749E-2</v>
      </c>
    </row>
    <row r="110" spans="19:22">
      <c r="S110" s="54">
        <f ca="1">IRBootstrap1m!U160</f>
        <v>44354.695798032408</v>
      </c>
      <c r="T110" s="53">
        <f ca="1">IRBootstrap1m!W160</f>
        <v>4.9636586015895538E-2</v>
      </c>
      <c r="U110" s="53">
        <f ca="1">IRBootstrap3m!T160</f>
        <v>4.9636586015895538E-2</v>
      </c>
      <c r="V110" s="53">
        <f ca="1">IRBootstrap6m!W160</f>
        <v>4.9643287098771749E-2</v>
      </c>
    </row>
    <row r="111" spans="19:22">
      <c r="S111" s="54">
        <f ca="1">IRBootstrap1m!U161</f>
        <v>44361.695798032408</v>
      </c>
      <c r="T111" s="53">
        <f ca="1">IRBootstrap1m!W161</f>
        <v>4.9631966190650009E-2</v>
      </c>
      <c r="U111" s="53">
        <f ca="1">IRBootstrap3m!T161</f>
        <v>4.9631966190650009E-2</v>
      </c>
      <c r="V111" s="53">
        <f ca="1">IRBootstrap6m!W161</f>
        <v>4.9630419171230136E-2</v>
      </c>
    </row>
    <row r="112" spans="19:22">
      <c r="S112" s="54">
        <f ca="1">IRBootstrap1m!U162</f>
        <v>44368.695798032408</v>
      </c>
      <c r="T112" s="53">
        <f ca="1">IRBootstrap1m!W162</f>
        <v>4.9628105068236783E-2</v>
      </c>
      <c r="U112" s="53">
        <f ca="1">IRBootstrap3m!T162</f>
        <v>4.9628105068236783E-2</v>
      </c>
      <c r="V112" s="53">
        <f ca="1">IRBootstrap6m!W162</f>
        <v>4.9620768227663765E-2</v>
      </c>
    </row>
    <row r="113" spans="19:22">
      <c r="S113" s="54">
        <f ca="1">IRBootstrap1m!U163</f>
        <v>44375.695798032408</v>
      </c>
      <c r="T113" s="53">
        <f ca="1">IRBootstrap1m!W163</f>
        <v>4.9626770180313251E-2</v>
      </c>
      <c r="U113" s="53">
        <f ca="1">IRBootstrap3m!T163</f>
        <v>4.9626770180313251E-2</v>
      </c>
      <c r="V113" s="53">
        <f ca="1">IRBootstrap6m!W163</f>
        <v>4.9620768227663765E-2</v>
      </c>
    </row>
    <row r="114" spans="19:22">
      <c r="S114" s="54">
        <f ca="1">IRBootstrap1m!U164</f>
        <v>44382.695798032408</v>
      </c>
      <c r="T114" s="53">
        <f ca="1">IRBootstrap1m!W164</f>
        <v>4.9625435292181316E-2</v>
      </c>
      <c r="U114" s="53">
        <f ca="1">IRBootstrap3m!T164</f>
        <v>4.9625435292181316E-2</v>
      </c>
      <c r="V114" s="53">
        <f ca="1">IRBootstrap6m!W164</f>
        <v>4.9620768227675346E-2</v>
      </c>
    </row>
    <row r="115" spans="19:22">
      <c r="S115" s="54">
        <f ca="1">IRBootstrap1m!U165</f>
        <v>44389.695798032408</v>
      </c>
      <c r="T115" s="53">
        <f ca="1">IRBootstrap1m!W165</f>
        <v>4.9624100403563097E-2</v>
      </c>
      <c r="U115" s="53">
        <f ca="1">IRBootstrap3m!T165</f>
        <v>4.9624100403563097E-2</v>
      </c>
      <c r="V115" s="53">
        <f ca="1">IRBootstrap6m!W165</f>
        <v>4.9620768227663765E-2</v>
      </c>
    </row>
    <row r="116" spans="19:22">
      <c r="S116" s="54">
        <f ca="1">IRBootstrap1m!U166</f>
        <v>44396.695798032408</v>
      </c>
      <c r="T116" s="53">
        <f ca="1">IRBootstrap1m!W166</f>
        <v>4.9622765514748056E-2</v>
      </c>
      <c r="U116" s="53">
        <f ca="1">IRBootstrap3m!T166</f>
        <v>4.9622765514748056E-2</v>
      </c>
      <c r="V116" s="53">
        <f ca="1">IRBootstrap6m!W166</f>
        <v>4.9620768227675346E-2</v>
      </c>
    </row>
    <row r="117" spans="19:22">
      <c r="S117" s="54">
        <f ca="1">IRBootstrap1m!U167</f>
        <v>44403.695798032408</v>
      </c>
      <c r="T117" s="53">
        <f ca="1">IRBootstrap1m!W167</f>
        <v>4.9621430625724612E-2</v>
      </c>
      <c r="U117" s="53">
        <f ca="1">IRBootstrap3m!T167</f>
        <v>4.9621430625724612E-2</v>
      </c>
      <c r="V117" s="53">
        <f ca="1">IRBootstrap6m!W167</f>
        <v>4.9620768227663765E-2</v>
      </c>
    </row>
    <row r="118" spans="19:22">
      <c r="S118" s="54">
        <f ca="1">IRBootstrap1m!U168</f>
        <v>44410.695798032408</v>
      </c>
      <c r="T118" s="53">
        <f ca="1">IRBootstrap1m!W168</f>
        <v>4.9620095736214891E-2</v>
      </c>
      <c r="U118" s="53">
        <f ca="1">IRBootstrap3m!T168</f>
        <v>4.9620095736214891E-2</v>
      </c>
      <c r="V118" s="53">
        <f ca="1">IRBootstrap6m!W168</f>
        <v>4.9620768227663765E-2</v>
      </c>
    </row>
    <row r="119" spans="19:22">
      <c r="S119" s="54">
        <f ca="1">IRBootstrap1m!U169</f>
        <v>44417.695798032408</v>
      </c>
      <c r="T119" s="53">
        <f ca="1">IRBootstrap1m!W169</f>
        <v>4.9618760846496759E-2</v>
      </c>
      <c r="U119" s="53">
        <f ca="1">IRBootstrap3m!T169</f>
        <v>4.9618760846496759E-2</v>
      </c>
      <c r="V119" s="53">
        <f ca="1">IRBootstrap6m!W169</f>
        <v>4.9620768227663765E-2</v>
      </c>
    </row>
    <row r="120" spans="19:22">
      <c r="S120" s="54">
        <f ca="1">IRBootstrap1m!U170</f>
        <v>44424.695798032408</v>
      </c>
      <c r="T120" s="53">
        <f ca="1">IRBootstrap1m!W170</f>
        <v>4.9617425956477605E-2</v>
      </c>
      <c r="U120" s="53">
        <f ca="1">IRBootstrap3m!T170</f>
        <v>4.9617425956477605E-2</v>
      </c>
      <c r="V120" s="53">
        <f ca="1">IRBootstrap6m!W170</f>
        <v>4.9620768227663765E-2</v>
      </c>
    </row>
    <row r="121" spans="19:22">
      <c r="S121" s="54">
        <f ca="1">IRBootstrap1m!U171</f>
        <v>44431.695798032408</v>
      </c>
      <c r="T121" s="53">
        <f ca="1">IRBootstrap1m!W171</f>
        <v>4.9616091066250041E-2</v>
      </c>
      <c r="U121" s="53">
        <f ca="1">IRBootstrap3m!T171</f>
        <v>4.9616091066250041E-2</v>
      </c>
      <c r="V121" s="53">
        <f ca="1">IRBootstrap6m!W171</f>
        <v>4.9620768227663765E-2</v>
      </c>
    </row>
    <row r="122" spans="19:22">
      <c r="S122" s="54">
        <f ca="1">IRBootstrap1m!U172</f>
        <v>44438.695798032408</v>
      </c>
      <c r="T122" s="53">
        <f ca="1">IRBootstrap1m!W172</f>
        <v>4.96147561755362E-2</v>
      </c>
      <c r="U122" s="53">
        <f ca="1">IRBootstrap3m!T172</f>
        <v>4.96147561755362E-2</v>
      </c>
      <c r="V122" s="53">
        <f ca="1">IRBootstrap6m!W172</f>
        <v>4.9620768227675346E-2</v>
      </c>
    </row>
    <row r="123" spans="19:22">
      <c r="S123" s="54">
        <f ca="1">IRBootstrap1m!U173</f>
        <v>44445.695798032408</v>
      </c>
      <c r="T123" s="53">
        <f ca="1">IRBootstrap1m!W173</f>
        <v>4.9613421284625536E-2</v>
      </c>
      <c r="U123" s="53">
        <f ca="1">IRBootstrap3m!T173</f>
        <v>4.9613421284625536E-2</v>
      </c>
      <c r="V123" s="53">
        <f ca="1">IRBootstrap6m!W173</f>
        <v>4.9620768227663765E-2</v>
      </c>
    </row>
    <row r="124" spans="19:22">
      <c r="S124" s="54">
        <f ca="1">IRBootstrap1m!U174</f>
        <v>44452.695798032408</v>
      </c>
      <c r="T124" s="53">
        <f ca="1">IRBootstrap1m!W174</f>
        <v>5.0017303603153228E-2</v>
      </c>
      <c r="U124" s="53">
        <f ca="1">IRBootstrap3m!T174</f>
        <v>4.9694512260305093E-2</v>
      </c>
      <c r="V124" s="53">
        <f ca="1">IRBootstrap6m!W174</f>
        <v>5.0153585913139197E-2</v>
      </c>
    </row>
    <row r="125" spans="19:22">
      <c r="S125" s="54">
        <f ca="1">IRBootstrap1m!U175</f>
        <v>44459.695798032408</v>
      </c>
      <c r="T125" s="53">
        <f ca="1">IRBootstrap1m!W175</f>
        <v>5.0329573058515785E-2</v>
      </c>
      <c r="U125" s="53">
        <f ca="1">IRBootstrap3m!T175</f>
        <v>4.9756967910190734E-2</v>
      </c>
      <c r="V125" s="53">
        <f ca="1">IRBootstrap6m!W175</f>
        <v>5.0553202746827904E-2</v>
      </c>
    </row>
    <row r="126" spans="19:22">
      <c r="S126" s="54">
        <f ca="1">IRBootstrap1m!U176</f>
        <v>44466.695798032408</v>
      </c>
      <c r="T126" s="53">
        <f ca="1">IRBootstrap1m!W176</f>
        <v>5.0340570086410449E-2</v>
      </c>
      <c r="U126" s="53">
        <f ca="1">IRBootstrap3m!T176</f>
        <v>4.9758141635836618E-2</v>
      </c>
      <c r="V126" s="53">
        <f ca="1">IRBootstrap6m!W176</f>
        <v>5.0553202746827904E-2</v>
      </c>
    </row>
    <row r="127" spans="19:22">
      <c r="S127" s="54">
        <f ca="1">IRBootstrap1m!U177</f>
        <v>44473.695798032408</v>
      </c>
      <c r="T127" s="53">
        <f ca="1">IRBootstrap1m!W177</f>
        <v>5.0351567094159319E-2</v>
      </c>
      <c r="U127" s="53">
        <f ca="1">IRBootstrap3m!T177</f>
        <v>4.9759315361470921E-2</v>
      </c>
      <c r="V127" s="53">
        <f ca="1">IRBootstrap6m!W177</f>
        <v>5.0553202746839485E-2</v>
      </c>
    </row>
    <row r="128" spans="19:22">
      <c r="S128" s="54">
        <f ca="1">IRBootstrap1m!U178</f>
        <v>44480.695798032408</v>
      </c>
      <c r="T128" s="53">
        <f ca="1">IRBootstrap1m!W178</f>
        <v>5.0362564081484526E-2</v>
      </c>
      <c r="U128" s="53">
        <f ca="1">IRBootstrap3m!T178</f>
        <v>4.9760489086769458E-2</v>
      </c>
      <c r="V128" s="53">
        <f ca="1">IRBootstrap6m!W178</f>
        <v>5.0553202746827904E-2</v>
      </c>
    </row>
    <row r="129" spans="20:22">
      <c r="T129" s="53"/>
      <c r="U129" s="53"/>
      <c r="V129" s="53"/>
    </row>
    <row r="130" spans="20:22">
      <c r="T130" s="53"/>
      <c r="U130" s="53"/>
      <c r="V130" s="53"/>
    </row>
    <row r="131" spans="20:22">
      <c r="T131" s="53"/>
      <c r="U131" s="53"/>
      <c r="V131" s="53"/>
    </row>
    <row r="132" spans="20:22">
      <c r="T132" s="53"/>
      <c r="U132" s="53"/>
      <c r="V132" s="53"/>
    </row>
    <row r="133" spans="20:22">
      <c r="T133" s="53"/>
      <c r="U133" s="53"/>
      <c r="V133" s="53"/>
    </row>
    <row r="134" spans="20:22">
      <c r="T134" s="53"/>
      <c r="U134" s="53"/>
      <c r="V134" s="53"/>
    </row>
    <row r="135" spans="20:22">
      <c r="T135" s="53"/>
      <c r="U135" s="53"/>
      <c r="V135" s="53"/>
    </row>
    <row r="136" spans="20:22">
      <c r="T136" s="53"/>
      <c r="U136" s="53"/>
      <c r="V136" s="53"/>
    </row>
    <row r="137" spans="20:22">
      <c r="T137" s="53"/>
      <c r="U137" s="53"/>
      <c r="V137" s="53"/>
    </row>
    <row r="138" spans="20:22">
      <c r="T138" s="53"/>
      <c r="U138" s="53"/>
      <c r="V138" s="53"/>
    </row>
    <row r="139" spans="20:22">
      <c r="T139" s="53"/>
      <c r="U139" s="53"/>
      <c r="V139" s="53"/>
    </row>
    <row r="140" spans="20:22">
      <c r="T140" s="53"/>
      <c r="U140" s="53"/>
      <c r="V140" s="53"/>
    </row>
    <row r="141" spans="20:22">
      <c r="T141" s="53"/>
      <c r="U141" s="53"/>
      <c r="V141" s="53"/>
    </row>
    <row r="142" spans="20:22">
      <c r="T142" s="53"/>
      <c r="U142" s="53"/>
      <c r="V142" s="53"/>
    </row>
    <row r="143" spans="20:22">
      <c r="T143" s="53"/>
      <c r="U143" s="53"/>
      <c r="V143" s="53"/>
    </row>
    <row r="144" spans="20:22">
      <c r="T144" s="53"/>
      <c r="U144" s="53"/>
      <c r="V144" s="53"/>
    </row>
    <row r="145" spans="20:22">
      <c r="T145" s="53"/>
      <c r="U145" s="53"/>
      <c r="V145" s="53"/>
    </row>
    <row r="146" spans="20:22">
      <c r="T146" s="53"/>
      <c r="U146" s="53"/>
      <c r="V146" s="53"/>
    </row>
    <row r="147" spans="20:22">
      <c r="T147" s="53"/>
      <c r="U147" s="53"/>
      <c r="V147" s="53"/>
    </row>
    <row r="148" spans="20:22">
      <c r="T148" s="53"/>
      <c r="U148" s="53"/>
      <c r="V148" s="53"/>
    </row>
    <row r="149" spans="20:22">
      <c r="T149" s="53"/>
      <c r="U149" s="53"/>
      <c r="V149" s="53"/>
    </row>
    <row r="150" spans="20:22">
      <c r="T150" s="53"/>
      <c r="U150" s="53"/>
      <c r="V150" s="53"/>
    </row>
  </sheetData>
  <phoneticPr fontId="10" type="noConversion"/>
  <hyperlinks>
    <hyperlink ref="C11" location="AUD_OIS!A1" display="Page 1. Bootstrapping an OIS Curve" xr:uid="{00000000-0004-0000-0000-000000000000}"/>
    <hyperlink ref="C12" location="IRBootstrap1m!A1" display="Page 2. Bootstrapping a 1M Forward Curve" xr:uid="{00000000-0004-0000-0000-000001000000}"/>
    <hyperlink ref="C13" location="IRBootstrap3m!A1" display="Page 3. Bootstrapping a 3M Forward Curve" xr:uid="{00000000-0004-0000-0000-000002000000}"/>
    <hyperlink ref="C14" location="IRBootstrap6m!A1" display="Page 4. Bootstrapping a 6M Forward Curve" xr:uid="{00000000-0004-0000-0000-000003000000}"/>
    <hyperlink ref="C15" location="Config!A1" display="Page 5. Configuration Data" xr:uid="{00000000-0004-0000-0000-000004000000}"/>
  </hyperlinks>
  <pageMargins left="0.75" right="0.75" top="1" bottom="1" header="0.5" footer="0.5"/>
  <pageSetup orientation="portrait" r:id="rId1"/>
  <headerFooter alignWithMargins="0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/>
  <dimension ref="B1:X202"/>
  <sheetViews>
    <sheetView showGridLines="0" tabSelected="1" topLeftCell="A16" zoomScale="80" workbookViewId="0">
      <selection activeCell="U55" sqref="U55"/>
    </sheetView>
  </sheetViews>
  <sheetFormatPr defaultRowHeight="12.75"/>
  <cols>
    <col min="1" max="1" width="1.7109375" style="3" customWidth="1"/>
    <col min="2" max="2" width="8.85546875" style="3" customWidth="1"/>
    <col min="3" max="3" width="25.140625" style="3" customWidth="1"/>
    <col min="4" max="4" width="40.28515625" style="3" bestFit="1" customWidth="1"/>
    <col min="5" max="5" width="4.28515625" style="3" customWidth="1"/>
    <col min="6" max="6" width="11.7109375" style="3" customWidth="1"/>
    <col min="7" max="7" width="13.85546875" style="3" bestFit="1" customWidth="1"/>
    <col min="8" max="8" width="8.5703125" style="3" bestFit="1" customWidth="1"/>
    <col min="9" max="9" width="6.5703125" style="57" bestFit="1" customWidth="1"/>
    <col min="10" max="10" width="9.85546875" style="3" bestFit="1" customWidth="1"/>
    <col min="11" max="11" width="10.85546875" style="3" customWidth="1"/>
    <col min="12" max="12" width="8.7109375" style="3" customWidth="1"/>
    <col min="13" max="13" width="6.28515625" style="3" customWidth="1"/>
    <col min="14" max="14" width="1.140625" style="3" customWidth="1"/>
    <col min="15" max="16" width="9.140625" style="3"/>
    <col min="17" max="17" width="22.42578125" style="3" bestFit="1" customWidth="1"/>
    <col min="18" max="19" width="13.140625" style="3" customWidth="1"/>
    <col min="20" max="20" width="11.7109375" style="3" customWidth="1"/>
    <col min="21" max="21" width="17.85546875" style="3" customWidth="1"/>
    <col min="22" max="22" width="9.5703125" style="3" bestFit="1" customWidth="1"/>
    <col min="23" max="23" width="11" style="3" bestFit="1" customWidth="1"/>
    <col min="24" max="24" width="9.5703125" style="3" bestFit="1" customWidth="1"/>
    <col min="25" max="25" width="9.140625" style="3"/>
    <col min="26" max="27" width="9.5703125" style="3" bestFit="1" customWidth="1"/>
    <col min="28" max="30" width="9.140625" style="3"/>
    <col min="31" max="31" width="22.5703125" style="3" bestFit="1" customWidth="1"/>
    <col min="32" max="32" width="16.5703125" style="3" bestFit="1" customWidth="1"/>
    <col min="33" max="34" width="16.42578125" style="3" customWidth="1"/>
    <col min="35" max="35" width="9.5703125" style="3" bestFit="1" customWidth="1"/>
    <col min="36" max="16384" width="9.140625" style="3"/>
  </cols>
  <sheetData>
    <row r="1" spans="2:23" ht="6" customHeight="1"/>
    <row r="2" spans="2:23" ht="9.75" customHeight="1">
      <c r="B2" s="23"/>
      <c r="C2" s="23"/>
      <c r="D2" s="23"/>
      <c r="E2" s="23"/>
      <c r="F2" s="23"/>
      <c r="G2" s="23"/>
      <c r="H2" s="23"/>
      <c r="I2" s="58"/>
      <c r="J2" s="23"/>
      <c r="K2" s="23"/>
      <c r="L2" s="23"/>
      <c r="M2" s="23"/>
    </row>
    <row r="3" spans="2:23" ht="30" customHeight="1" thickBot="1">
      <c r="B3" s="24"/>
      <c r="C3" s="24" t="s">
        <v>10</v>
      </c>
      <c r="D3" s="24"/>
      <c r="E3" s="24"/>
      <c r="F3" s="36">
        <f ca="1">TODAY()</f>
        <v>43647</v>
      </c>
      <c r="G3" s="24"/>
      <c r="H3" s="24"/>
      <c r="I3" s="59"/>
      <c r="J3" s="24"/>
      <c r="K3" s="24"/>
      <c r="L3" s="24"/>
      <c r="M3" s="24"/>
      <c r="N3" s="4"/>
    </row>
    <row r="4" spans="2:23" ht="14.25" thickTop="1" thickBot="1">
      <c r="B4" s="19"/>
      <c r="C4" s="19"/>
      <c r="D4" s="19"/>
      <c r="E4" s="19"/>
      <c r="F4" s="19"/>
      <c r="G4" s="19"/>
      <c r="H4" s="19"/>
      <c r="I4" s="60"/>
      <c r="J4" s="19"/>
      <c r="K4" s="20"/>
      <c r="L4" s="19"/>
      <c r="M4" s="19"/>
      <c r="N4" s="4"/>
      <c r="W4" s="34"/>
    </row>
    <row r="5" spans="2:23" ht="13.5" thickBot="1">
      <c r="B5" s="1"/>
      <c r="C5" s="103" t="str">
        <f ca="1">_xll.HLV5r3.Financial.Cache.CreateCurve(C6:D15, G11:I29)</f>
        <v>Market.QR_LIVE.RateCurve.AUD-AONIA-OIS-COMPOUND-1D</v>
      </c>
      <c r="D5" s="104"/>
      <c r="E5" s="2"/>
      <c r="F5" s="28" t="s">
        <v>18</v>
      </c>
      <c r="G5" s="29"/>
      <c r="H5" s="61"/>
      <c r="I5" s="61"/>
      <c r="J5" s="2"/>
      <c r="K5" s="26" t="s">
        <v>27</v>
      </c>
      <c r="L5" s="43"/>
      <c r="M5" s="1"/>
      <c r="N5" s="4"/>
      <c r="W5" s="34"/>
    </row>
    <row r="6" spans="2:23" ht="13.5" thickBot="1">
      <c r="B6" s="1"/>
      <c r="C6" s="68" t="s">
        <v>63</v>
      </c>
      <c r="D6" s="69" t="s">
        <v>64</v>
      </c>
      <c r="E6" s="2"/>
      <c r="F6" s="17" t="s">
        <v>13</v>
      </c>
      <c r="G6" s="37">
        <f>IRBootstrap3m!G6</f>
        <v>0.05</v>
      </c>
      <c r="H6" s="61"/>
      <c r="I6" s="61"/>
      <c r="J6" s="2"/>
      <c r="K6" s="44" t="s">
        <v>28</v>
      </c>
      <c r="L6" s="45" t="s">
        <v>12</v>
      </c>
      <c r="M6" s="1"/>
      <c r="N6" s="4"/>
      <c r="W6" s="34"/>
    </row>
    <row r="7" spans="2:23">
      <c r="B7" s="1"/>
      <c r="C7" s="70" t="s">
        <v>65</v>
      </c>
      <c r="D7" s="71">
        <f ca="1">NOW()</f>
        <v>43647.695798032408</v>
      </c>
      <c r="E7" s="1"/>
      <c r="F7" s="18" t="s">
        <v>14</v>
      </c>
      <c r="G7" s="16">
        <f>IRBootstrap3m!G7</f>
        <v>0.05</v>
      </c>
      <c r="H7" s="61"/>
      <c r="I7" s="61"/>
      <c r="J7" s="2"/>
      <c r="K7" s="46" t="s">
        <v>29</v>
      </c>
      <c r="L7" s="52" t="s">
        <v>32</v>
      </c>
      <c r="M7" s="1"/>
      <c r="N7" s="4"/>
      <c r="W7" s="34"/>
    </row>
    <row r="8" spans="2:23" ht="13.5" thickBot="1">
      <c r="B8" s="1"/>
      <c r="C8" s="72" t="s">
        <v>66</v>
      </c>
      <c r="D8" s="73">
        <f ca="1">D7</f>
        <v>43647.695798032408</v>
      </c>
      <c r="E8" s="1"/>
      <c r="F8" s="1"/>
      <c r="G8" s="1"/>
      <c r="H8" s="1"/>
      <c r="I8" s="61"/>
      <c r="J8" s="2"/>
      <c r="K8" s="2"/>
      <c r="L8" s="1"/>
      <c r="M8" s="1"/>
      <c r="N8" s="4"/>
      <c r="W8" s="34"/>
    </row>
    <row r="9" spans="2:23">
      <c r="B9" s="1"/>
      <c r="C9" s="74" t="s">
        <v>111</v>
      </c>
      <c r="D9" s="75" t="s">
        <v>135</v>
      </c>
      <c r="E9" s="1"/>
      <c r="F9" s="26" t="s">
        <v>9</v>
      </c>
      <c r="G9" s="6"/>
      <c r="H9" s="6"/>
      <c r="I9" s="62"/>
      <c r="J9" s="6"/>
      <c r="K9" s="6"/>
      <c r="L9" s="6"/>
      <c r="M9" s="1"/>
      <c r="N9" s="4"/>
      <c r="W9" s="34"/>
    </row>
    <row r="10" spans="2:23" ht="13.5">
      <c r="B10" s="1"/>
      <c r="C10" s="72" t="s">
        <v>21</v>
      </c>
      <c r="D10" s="76" t="s">
        <v>93</v>
      </c>
      <c r="E10" s="1"/>
      <c r="F10" s="87" t="s">
        <v>15</v>
      </c>
      <c r="G10" s="89"/>
      <c r="H10" s="90" t="s">
        <v>16</v>
      </c>
      <c r="I10" s="33" t="s">
        <v>92</v>
      </c>
      <c r="J10" s="87" t="s">
        <v>5</v>
      </c>
      <c r="K10" s="33" t="s">
        <v>19</v>
      </c>
      <c r="L10" s="88" t="s">
        <v>17</v>
      </c>
      <c r="M10" s="1"/>
      <c r="N10" s="4"/>
      <c r="W10" s="34"/>
    </row>
    <row r="11" spans="2:23">
      <c r="B11" s="1"/>
      <c r="C11" s="72" t="s">
        <v>22</v>
      </c>
      <c r="D11" s="75" t="s">
        <v>45</v>
      </c>
      <c r="E11" s="6"/>
      <c r="F11" s="91" t="s">
        <v>77</v>
      </c>
      <c r="G11" s="38" t="str">
        <f t="shared" ref="G11:G29" si="0">$D$15&amp;"-"&amp;F11&amp;"-"&amp;J11</f>
        <v>AUD-OIS-1D</v>
      </c>
      <c r="H11" s="38">
        <v>0.05</v>
      </c>
      <c r="I11" s="38">
        <v>0</v>
      </c>
      <c r="J11" s="92" t="s">
        <v>45</v>
      </c>
      <c r="K11" s="38"/>
      <c r="L11" s="38">
        <f t="shared" ref="L11:L29" si="1">H11+I11</f>
        <v>0.05</v>
      </c>
      <c r="M11" s="1"/>
      <c r="N11" s="4"/>
      <c r="W11" s="34"/>
    </row>
    <row r="12" spans="2:23">
      <c r="B12" s="1"/>
      <c r="C12" s="72" t="s">
        <v>68</v>
      </c>
      <c r="D12" s="75" t="str">
        <f>D10&amp;"-"&amp;D11</f>
        <v>AUD-AONIA-OIS-COMPOUND-1D</v>
      </c>
      <c r="E12" s="6"/>
      <c r="F12" s="14" t="s">
        <v>77</v>
      </c>
      <c r="G12" s="15" t="str">
        <f t="shared" si="0"/>
        <v>AUD-OIS-1W</v>
      </c>
      <c r="H12" s="15">
        <v>0.05</v>
      </c>
      <c r="I12" s="15">
        <v>0</v>
      </c>
      <c r="J12" s="63" t="s">
        <v>94</v>
      </c>
      <c r="K12" s="15"/>
      <c r="L12" s="15">
        <f t="shared" si="1"/>
        <v>0.05</v>
      </c>
      <c r="M12" s="1"/>
      <c r="N12" s="4"/>
      <c r="W12" s="34"/>
    </row>
    <row r="13" spans="2:23">
      <c r="B13" s="1"/>
      <c r="C13" s="72" t="s">
        <v>69</v>
      </c>
      <c r="D13" s="75" t="str">
        <f>D6&amp;"."&amp;D12</f>
        <v>RateCurve.AUD-AONIA-OIS-COMPOUND-1D</v>
      </c>
      <c r="E13" s="6"/>
      <c r="F13" s="14" t="s">
        <v>77</v>
      </c>
      <c r="G13" s="15" t="str">
        <f t="shared" si="0"/>
        <v>AUD-OIS-2W</v>
      </c>
      <c r="H13" s="15">
        <v>0.05</v>
      </c>
      <c r="I13" s="15">
        <v>0</v>
      </c>
      <c r="J13" s="63" t="s">
        <v>95</v>
      </c>
      <c r="K13" s="15"/>
      <c r="L13" s="15">
        <f t="shared" si="1"/>
        <v>0.05</v>
      </c>
      <c r="M13" s="1"/>
      <c r="N13" s="4"/>
      <c r="W13" s="34"/>
    </row>
    <row r="14" spans="2:23">
      <c r="B14" s="1"/>
      <c r="C14" s="72" t="s">
        <v>24</v>
      </c>
      <c r="D14" s="75" t="s">
        <v>70</v>
      </c>
      <c r="E14" s="6"/>
      <c r="F14" s="14" t="s">
        <v>77</v>
      </c>
      <c r="G14" s="15" t="str">
        <f t="shared" si="0"/>
        <v>AUD-OIS-1M</v>
      </c>
      <c r="H14" s="15">
        <v>0.05</v>
      </c>
      <c r="I14" s="15">
        <v>0</v>
      </c>
      <c r="J14" s="63" t="s">
        <v>26</v>
      </c>
      <c r="K14" s="15"/>
      <c r="L14" s="15">
        <f t="shared" si="1"/>
        <v>0.05</v>
      </c>
      <c r="M14" s="1"/>
      <c r="N14" s="4"/>
      <c r="W14" s="34"/>
    </row>
    <row r="15" spans="2:23" ht="13.5" thickBot="1">
      <c r="B15" s="1"/>
      <c r="C15" s="77" t="s">
        <v>71</v>
      </c>
      <c r="D15" s="78" t="str">
        <f>MID(D10,1,3)</f>
        <v>AUD</v>
      </c>
      <c r="E15" s="6"/>
      <c r="F15" s="14" t="s">
        <v>77</v>
      </c>
      <c r="G15" s="55" t="str">
        <f t="shared" si="0"/>
        <v>AUD-OIS-2M</v>
      </c>
      <c r="H15" s="15">
        <v>0.05</v>
      </c>
      <c r="I15" s="15">
        <v>0</v>
      </c>
      <c r="J15" s="63" t="s">
        <v>46</v>
      </c>
      <c r="K15" s="83">
        <v>0</v>
      </c>
      <c r="L15" s="15">
        <f t="shared" si="1"/>
        <v>0.05</v>
      </c>
      <c r="M15" s="1"/>
      <c r="N15" s="4"/>
      <c r="W15" s="34"/>
    </row>
    <row r="16" spans="2:23" ht="13.5" thickBot="1">
      <c r="B16" s="1"/>
      <c r="C16" s="1"/>
      <c r="D16" s="1"/>
      <c r="E16" s="6"/>
      <c r="F16" s="14" t="s">
        <v>77</v>
      </c>
      <c r="G16" s="55" t="str">
        <f t="shared" si="0"/>
        <v>AUD-OIS-3M</v>
      </c>
      <c r="H16" s="15">
        <v>0.05</v>
      </c>
      <c r="I16" s="15">
        <v>0</v>
      </c>
      <c r="J16" s="63" t="s">
        <v>23</v>
      </c>
      <c r="K16" s="15">
        <f>K15*6/7+K22/7</f>
        <v>0</v>
      </c>
      <c r="L16" s="15">
        <f t="shared" si="1"/>
        <v>0.05</v>
      </c>
      <c r="M16" s="1"/>
      <c r="N16" s="4"/>
      <c r="W16" s="34"/>
    </row>
    <row r="17" spans="2:23">
      <c r="B17" s="1"/>
      <c r="C17" s="26" t="s">
        <v>4</v>
      </c>
      <c r="D17" s="27"/>
      <c r="E17" s="6"/>
      <c r="F17" s="14" t="s">
        <v>77</v>
      </c>
      <c r="G17" s="55" t="str">
        <f t="shared" si="0"/>
        <v>AUD-OIS-4M</v>
      </c>
      <c r="H17" s="15">
        <v>0.05</v>
      </c>
      <c r="I17" s="15">
        <v>0</v>
      </c>
      <c r="J17" s="63" t="s">
        <v>57</v>
      </c>
      <c r="K17" s="15">
        <f>K15*5/7+K22*2/7</f>
        <v>0</v>
      </c>
      <c r="L17" s="15">
        <f t="shared" si="1"/>
        <v>0.05</v>
      </c>
      <c r="M17" s="1"/>
      <c r="N17" s="4"/>
      <c r="W17" s="34"/>
    </row>
    <row r="18" spans="2:23">
      <c r="B18" s="1"/>
      <c r="C18" s="1"/>
      <c r="D18" s="1"/>
      <c r="E18" s="6"/>
      <c r="F18" s="14" t="s">
        <v>77</v>
      </c>
      <c r="G18" s="55" t="str">
        <f t="shared" si="0"/>
        <v>AUD-OIS-5M</v>
      </c>
      <c r="H18" s="15">
        <v>0.05</v>
      </c>
      <c r="I18" s="15">
        <v>0</v>
      </c>
      <c r="J18" s="63" t="s">
        <v>96</v>
      </c>
      <c r="K18" s="15">
        <f>K15*4/7+K22*3/7</f>
        <v>0</v>
      </c>
      <c r="L18" s="15">
        <f t="shared" si="1"/>
        <v>0.05</v>
      </c>
      <c r="M18" s="1"/>
      <c r="N18" s="4"/>
      <c r="W18" s="34"/>
    </row>
    <row r="19" spans="2:23">
      <c r="B19" s="1"/>
      <c r="C19" s="1"/>
      <c r="D19" s="1"/>
      <c r="E19" s="6"/>
      <c r="F19" s="14" t="s">
        <v>77</v>
      </c>
      <c r="G19" s="55" t="str">
        <f t="shared" si="0"/>
        <v>AUD-OIS-6M</v>
      </c>
      <c r="H19" s="15">
        <v>0.05</v>
      </c>
      <c r="I19" s="15">
        <v>0</v>
      </c>
      <c r="J19" s="63" t="s">
        <v>25</v>
      </c>
      <c r="K19" s="15">
        <f>K15*3/7+K22*4/7</f>
        <v>0</v>
      </c>
      <c r="L19" s="15">
        <f t="shared" si="1"/>
        <v>0.05</v>
      </c>
      <c r="M19" s="1"/>
      <c r="N19" s="4"/>
      <c r="W19" s="34"/>
    </row>
    <row r="20" spans="2:23">
      <c r="B20" s="1"/>
      <c r="C20" s="1"/>
      <c r="D20" s="1"/>
      <c r="E20" s="6"/>
      <c r="F20" s="14" t="s">
        <v>77</v>
      </c>
      <c r="G20" s="55" t="str">
        <f t="shared" si="0"/>
        <v>AUD-OIS-7M</v>
      </c>
      <c r="H20" s="15">
        <v>0.05</v>
      </c>
      <c r="I20" s="15">
        <v>0</v>
      </c>
      <c r="J20" s="63" t="s">
        <v>101</v>
      </c>
      <c r="K20" s="15">
        <f>K15*2/7+K22*5/7</f>
        <v>0</v>
      </c>
      <c r="L20" s="15">
        <f t="shared" si="1"/>
        <v>0.05</v>
      </c>
      <c r="M20" s="1"/>
      <c r="N20" s="4"/>
      <c r="W20" s="34"/>
    </row>
    <row r="21" spans="2:23">
      <c r="B21" s="1"/>
      <c r="C21" s="6"/>
      <c r="D21" s="6"/>
      <c r="E21" s="6"/>
      <c r="F21" s="14" t="s">
        <v>77</v>
      </c>
      <c r="G21" s="55" t="str">
        <f t="shared" si="0"/>
        <v>AUD-OIS-8M</v>
      </c>
      <c r="H21" s="15">
        <v>0.05</v>
      </c>
      <c r="I21" s="15">
        <v>0</v>
      </c>
      <c r="J21" s="63" t="s">
        <v>97</v>
      </c>
      <c r="K21" s="15">
        <f>K15/7+K22*6/7</f>
        <v>0</v>
      </c>
      <c r="L21" s="15">
        <f t="shared" si="1"/>
        <v>0.05</v>
      </c>
      <c r="M21" s="1"/>
      <c r="N21" s="4"/>
      <c r="W21" s="34"/>
    </row>
    <row r="22" spans="2:23">
      <c r="B22" s="1"/>
      <c r="C22" s="6"/>
      <c r="D22" s="6"/>
      <c r="E22" s="6"/>
      <c r="F22" s="14" t="s">
        <v>77</v>
      </c>
      <c r="G22" s="55" t="str">
        <f t="shared" si="0"/>
        <v>AUD-OIS-9M</v>
      </c>
      <c r="H22" s="15">
        <v>0.05</v>
      </c>
      <c r="I22" s="15">
        <v>0</v>
      </c>
      <c r="J22" s="63" t="s">
        <v>98</v>
      </c>
      <c r="K22" s="83">
        <v>0</v>
      </c>
      <c r="L22" s="15">
        <f t="shared" si="1"/>
        <v>0.05</v>
      </c>
      <c r="M22" s="1"/>
      <c r="N22" s="4"/>
      <c r="W22" s="34"/>
    </row>
    <row r="23" spans="2:23">
      <c r="B23" s="1"/>
      <c r="C23" s="6"/>
      <c r="D23" s="6"/>
      <c r="E23" s="6"/>
      <c r="F23" s="14" t="s">
        <v>77</v>
      </c>
      <c r="G23" s="15" t="str">
        <f t="shared" si="0"/>
        <v>AUD-OIS-10M</v>
      </c>
      <c r="H23" s="15">
        <f>K23+$G$6</f>
        <v>0.05</v>
      </c>
      <c r="I23" s="15">
        <v>1E-4</v>
      </c>
      <c r="J23" s="63" t="s">
        <v>99</v>
      </c>
      <c r="K23" s="84">
        <f>IRBootstrap3m!K23</f>
        <v>0</v>
      </c>
      <c r="L23" s="15">
        <f t="shared" si="1"/>
        <v>5.0100000000000006E-2</v>
      </c>
      <c r="M23" s="1"/>
      <c r="N23" s="4"/>
      <c r="W23" s="34"/>
    </row>
    <row r="24" spans="2:23">
      <c r="B24" s="1"/>
      <c r="C24" s="6"/>
      <c r="D24" s="6"/>
      <c r="E24" s="6"/>
      <c r="F24" s="14" t="s">
        <v>77</v>
      </c>
      <c r="G24" s="15" t="str">
        <f t="shared" si="0"/>
        <v>AUD-OIS-11M</v>
      </c>
      <c r="H24" s="15">
        <f>K24+$G$6</f>
        <v>0.05</v>
      </c>
      <c r="I24" s="15">
        <v>2.0000000000000001E-4</v>
      </c>
      <c r="J24" s="63" t="s">
        <v>100</v>
      </c>
      <c r="K24" s="84">
        <f>IRBootstrap3m!K24</f>
        <v>0</v>
      </c>
      <c r="L24" s="15">
        <f t="shared" si="1"/>
        <v>5.0200000000000002E-2</v>
      </c>
      <c r="M24" s="1"/>
      <c r="N24" s="4"/>
      <c r="W24" s="34"/>
    </row>
    <row r="25" spans="2:23">
      <c r="B25" s="1"/>
      <c r="C25" s="6"/>
      <c r="D25" s="6"/>
      <c r="E25" s="6"/>
      <c r="F25" s="14" t="s">
        <v>77</v>
      </c>
      <c r="G25" s="15" t="str">
        <f t="shared" si="0"/>
        <v>AUD-OIS-12M</v>
      </c>
      <c r="H25" s="15">
        <f>K25+$G$6</f>
        <v>0.05</v>
      </c>
      <c r="I25" s="15">
        <v>2.0000000000000001E-4</v>
      </c>
      <c r="J25" s="63" t="s">
        <v>58</v>
      </c>
      <c r="K25" s="84">
        <f>IRBootstrap3m!K25</f>
        <v>0</v>
      </c>
      <c r="L25" s="15">
        <f t="shared" si="1"/>
        <v>5.0200000000000002E-2</v>
      </c>
      <c r="M25" s="1"/>
      <c r="N25" s="4"/>
      <c r="W25" s="34"/>
    </row>
    <row r="26" spans="2:23">
      <c r="B26" s="1"/>
      <c r="C26" s="6"/>
      <c r="D26" s="6"/>
      <c r="E26" s="6"/>
      <c r="F26" s="14" t="s">
        <v>77</v>
      </c>
      <c r="G26" s="15" t="str">
        <f t="shared" si="0"/>
        <v>AUD-OIS-15M</v>
      </c>
      <c r="H26" s="15">
        <f>H25/2+H27/2</f>
        <v>0.05</v>
      </c>
      <c r="I26" s="15">
        <v>2.0000000000000001E-4</v>
      </c>
      <c r="J26" s="63" t="s">
        <v>103</v>
      </c>
      <c r="K26" s="38"/>
      <c r="L26" s="15">
        <f t="shared" si="1"/>
        <v>5.0200000000000002E-2</v>
      </c>
      <c r="M26" s="1"/>
      <c r="N26" s="4"/>
      <c r="W26" s="34"/>
    </row>
    <row r="27" spans="2:23">
      <c r="B27" s="1"/>
      <c r="C27" s="6"/>
      <c r="D27" s="6"/>
      <c r="E27" s="6"/>
      <c r="F27" s="14" t="s">
        <v>77</v>
      </c>
      <c r="G27" s="15" t="str">
        <f t="shared" si="0"/>
        <v>AUD-OIS-18M</v>
      </c>
      <c r="H27" s="15">
        <f>K27+$G$7</f>
        <v>0.05</v>
      </c>
      <c r="I27" s="15">
        <v>2.0000000000000001E-4</v>
      </c>
      <c r="J27" s="63" t="s">
        <v>102</v>
      </c>
      <c r="K27" s="84">
        <f>IRBootstrap3m!K27</f>
        <v>0</v>
      </c>
      <c r="L27" s="15">
        <f t="shared" si="1"/>
        <v>5.0200000000000002E-2</v>
      </c>
      <c r="M27" s="1"/>
      <c r="N27" s="4"/>
      <c r="W27" s="34"/>
    </row>
    <row r="28" spans="2:23">
      <c r="B28" s="1"/>
      <c r="C28" s="6"/>
      <c r="D28" s="6"/>
      <c r="E28" s="6"/>
      <c r="F28" s="14" t="s">
        <v>77</v>
      </c>
      <c r="G28" s="15" t="str">
        <f t="shared" si="0"/>
        <v>AUD-OIS-21M</v>
      </c>
      <c r="H28" s="15">
        <f>K28+$G$7</f>
        <v>0.05</v>
      </c>
      <c r="I28" s="15">
        <v>2.0000000000000001E-4</v>
      </c>
      <c r="J28" s="63" t="s">
        <v>104</v>
      </c>
      <c r="K28" s="38"/>
      <c r="L28" s="15">
        <f t="shared" si="1"/>
        <v>5.0200000000000002E-2</v>
      </c>
      <c r="M28" s="1"/>
      <c r="N28" s="4"/>
      <c r="W28" s="34"/>
    </row>
    <row r="29" spans="2:23">
      <c r="B29" s="1"/>
      <c r="C29" s="6"/>
      <c r="D29" s="6"/>
      <c r="E29" s="6"/>
      <c r="F29" s="93" t="s">
        <v>77</v>
      </c>
      <c r="G29" s="16" t="str">
        <f t="shared" si="0"/>
        <v>AUD-OIS-24M</v>
      </c>
      <c r="H29" s="16">
        <f>K29+$G$7</f>
        <v>0.05</v>
      </c>
      <c r="I29" s="16">
        <v>2.0000000000000001E-4</v>
      </c>
      <c r="J29" s="64" t="s">
        <v>105</v>
      </c>
      <c r="K29" s="16"/>
      <c r="L29" s="16">
        <f t="shared" si="1"/>
        <v>5.0200000000000002E-2</v>
      </c>
      <c r="M29" s="1"/>
      <c r="N29" s="4"/>
      <c r="W29" s="34"/>
    </row>
    <row r="30" spans="2:23">
      <c r="B30" s="1"/>
      <c r="C30" s="6"/>
      <c r="D30" s="6"/>
      <c r="E30" s="6"/>
      <c r="F30" s="6"/>
      <c r="G30" s="6"/>
      <c r="H30" s="6"/>
      <c r="I30" s="62"/>
      <c r="J30" s="6"/>
      <c r="K30" s="6"/>
      <c r="L30" s="1"/>
      <c r="M30" s="1"/>
      <c r="N30" s="4"/>
      <c r="W30" s="34"/>
    </row>
    <row r="31" spans="2:23">
      <c r="B31" s="1"/>
      <c r="C31" s="6"/>
      <c r="D31" s="6"/>
      <c r="E31" s="6"/>
      <c r="F31" s="6"/>
      <c r="G31" s="6"/>
      <c r="H31" s="6"/>
      <c r="I31" s="62"/>
      <c r="J31" s="6"/>
      <c r="K31" s="6"/>
      <c r="L31" s="1"/>
      <c r="M31" s="1"/>
      <c r="N31" s="4"/>
      <c r="W31" s="34"/>
    </row>
    <row r="32" spans="2:23">
      <c r="B32" s="1"/>
      <c r="C32" s="6"/>
      <c r="D32" s="6"/>
      <c r="E32" s="6"/>
      <c r="F32" s="6"/>
      <c r="G32" s="6"/>
      <c r="H32" s="6"/>
      <c r="I32" s="62"/>
      <c r="J32" s="6"/>
      <c r="K32" s="6"/>
      <c r="L32" s="1"/>
      <c r="M32" s="1"/>
      <c r="N32" s="4"/>
      <c r="W32" s="34"/>
    </row>
    <row r="33" spans="2:23">
      <c r="B33" s="1"/>
      <c r="C33" s="6"/>
      <c r="D33" s="6"/>
      <c r="E33" s="6"/>
      <c r="F33" s="6"/>
      <c r="G33" s="6"/>
      <c r="H33" s="6"/>
      <c r="I33" s="62"/>
      <c r="J33" s="6"/>
      <c r="K33" s="6"/>
      <c r="L33" s="1"/>
      <c r="M33" s="1"/>
      <c r="N33" s="4"/>
      <c r="W33" s="34"/>
    </row>
    <row r="34" spans="2:23">
      <c r="B34" s="1"/>
      <c r="C34" s="6"/>
      <c r="D34" s="6"/>
      <c r="E34" s="6"/>
      <c r="F34" s="6"/>
      <c r="G34" s="6"/>
      <c r="H34" s="6"/>
      <c r="I34" s="62"/>
      <c r="J34" s="6"/>
      <c r="K34" s="6"/>
      <c r="L34" s="1"/>
      <c r="M34" s="1"/>
      <c r="N34" s="4"/>
      <c r="W34" s="34"/>
    </row>
    <row r="35" spans="2:23">
      <c r="B35" s="1"/>
      <c r="C35" s="6"/>
      <c r="D35" s="6"/>
      <c r="E35" s="6"/>
      <c r="F35" s="6"/>
      <c r="G35" s="6"/>
      <c r="H35" s="6"/>
      <c r="I35" s="62"/>
      <c r="J35" s="6"/>
      <c r="K35" s="6"/>
      <c r="L35" s="1"/>
      <c r="M35" s="1"/>
      <c r="N35" s="4"/>
      <c r="W35" s="34"/>
    </row>
    <row r="36" spans="2:23">
      <c r="B36" s="1"/>
      <c r="C36" s="6"/>
      <c r="D36" s="6"/>
      <c r="E36" s="6"/>
      <c r="F36" s="6"/>
      <c r="G36" s="6"/>
      <c r="H36" s="6"/>
      <c r="I36" s="62"/>
      <c r="J36" s="6"/>
      <c r="K36" s="6"/>
      <c r="L36" s="1"/>
      <c r="M36" s="1"/>
      <c r="N36" s="4"/>
      <c r="W36" s="34"/>
    </row>
    <row r="37" spans="2:23">
      <c r="B37" s="1"/>
      <c r="C37" s="6"/>
      <c r="D37" s="6"/>
      <c r="E37" s="6"/>
      <c r="F37" s="6"/>
      <c r="G37" s="6"/>
      <c r="H37" s="6"/>
      <c r="I37" s="62"/>
      <c r="J37" s="6"/>
      <c r="K37" s="6"/>
      <c r="L37" s="1"/>
      <c r="M37" s="1"/>
      <c r="N37" s="4"/>
      <c r="W37" s="34"/>
    </row>
    <row r="38" spans="2:23">
      <c r="B38" s="1"/>
      <c r="C38" s="6"/>
      <c r="D38" s="6"/>
      <c r="E38" s="6"/>
      <c r="F38" s="6"/>
      <c r="G38" s="6"/>
      <c r="H38" s="6"/>
      <c r="I38" s="62"/>
      <c r="J38" s="6"/>
      <c r="K38" s="6"/>
      <c r="L38" s="1"/>
      <c r="M38" s="1"/>
      <c r="N38" s="4"/>
      <c r="W38" s="34"/>
    </row>
    <row r="39" spans="2:23">
      <c r="B39" s="1"/>
      <c r="C39" s="6"/>
      <c r="D39" s="6"/>
      <c r="E39" s="6"/>
      <c r="F39" s="6"/>
      <c r="G39" s="6"/>
      <c r="H39" s="6"/>
      <c r="I39" s="62"/>
      <c r="J39" s="6"/>
      <c r="K39" s="6"/>
      <c r="L39" s="1"/>
      <c r="M39" s="1"/>
      <c r="N39" s="4"/>
      <c r="W39" s="34"/>
    </row>
    <row r="40" spans="2:23">
      <c r="B40" s="1"/>
      <c r="C40" s="6"/>
      <c r="D40" s="6"/>
      <c r="E40" s="6"/>
      <c r="F40" s="6"/>
      <c r="G40" s="6"/>
      <c r="H40" s="6"/>
      <c r="I40" s="62"/>
      <c r="J40" s="6"/>
      <c r="K40" s="6"/>
      <c r="L40" s="1"/>
      <c r="M40" s="1"/>
      <c r="N40" s="4"/>
      <c r="W40" s="34"/>
    </row>
    <row r="41" spans="2:23">
      <c r="B41" s="1"/>
      <c r="C41" s="6"/>
      <c r="D41" s="6"/>
      <c r="E41" s="6"/>
      <c r="F41" s="6"/>
      <c r="G41" s="6"/>
      <c r="H41" s="6"/>
      <c r="I41" s="62"/>
      <c r="J41" s="6"/>
      <c r="K41" s="6"/>
      <c r="L41" s="1"/>
      <c r="M41" s="1"/>
      <c r="N41" s="4"/>
      <c r="W41" s="34"/>
    </row>
    <row r="42" spans="2:23">
      <c r="B42" s="1"/>
      <c r="C42" s="6"/>
      <c r="D42" s="6"/>
      <c r="E42" s="6"/>
      <c r="F42" s="6"/>
      <c r="G42" s="6"/>
      <c r="H42" s="6"/>
      <c r="I42" s="62"/>
      <c r="J42" s="6"/>
      <c r="K42" s="6"/>
      <c r="L42" s="1"/>
      <c r="M42" s="1"/>
      <c r="N42" s="4"/>
    </row>
    <row r="43" spans="2:23">
      <c r="B43" s="1"/>
      <c r="C43" s="6"/>
      <c r="D43" s="6"/>
      <c r="E43" s="6"/>
      <c r="F43" s="6"/>
      <c r="G43" s="6"/>
      <c r="H43" s="6"/>
      <c r="I43" s="6"/>
      <c r="J43" s="6"/>
      <c r="K43" s="6"/>
      <c r="L43" s="6"/>
      <c r="M43" s="1"/>
      <c r="N43" s="4"/>
    </row>
    <row r="44" spans="2:23">
      <c r="B44" s="1"/>
      <c r="C44" s="6"/>
      <c r="D44" s="6"/>
      <c r="E44" s="6"/>
      <c r="F44" s="6"/>
      <c r="G44" s="6"/>
      <c r="H44" s="6"/>
      <c r="I44" s="62"/>
      <c r="J44" s="6"/>
      <c r="K44" s="6"/>
      <c r="L44" s="6"/>
      <c r="M44" s="1"/>
      <c r="N44" s="4"/>
      <c r="W44" s="8"/>
    </row>
    <row r="45" spans="2:23">
      <c r="B45" s="1"/>
      <c r="C45" s="6"/>
      <c r="D45" s="6"/>
      <c r="E45" s="6"/>
      <c r="F45" s="6"/>
      <c r="G45" s="6"/>
      <c r="H45" s="6"/>
      <c r="I45" s="62"/>
      <c r="J45" s="6"/>
      <c r="K45" s="6"/>
      <c r="L45" s="6"/>
      <c r="M45" s="1"/>
      <c r="N45" s="4"/>
      <c r="W45" s="8"/>
    </row>
    <row r="46" spans="2:23" ht="13.5" thickBot="1">
      <c r="B46" s="1"/>
      <c r="C46" s="6"/>
      <c r="D46" s="6"/>
      <c r="E46" s="6"/>
      <c r="F46" s="6"/>
      <c r="G46" s="6"/>
      <c r="H46" s="6"/>
      <c r="I46" s="62"/>
      <c r="J46" s="1"/>
      <c r="K46" s="1"/>
      <c r="L46" s="1"/>
      <c r="M46" s="1"/>
      <c r="N46" s="4"/>
      <c r="W46" s="8"/>
    </row>
    <row r="47" spans="2:23" ht="13.5" thickBot="1">
      <c r="B47" s="1"/>
      <c r="C47" s="28" t="s">
        <v>6</v>
      </c>
      <c r="D47" s="32"/>
      <c r="E47" s="6"/>
      <c r="F47" s="6"/>
      <c r="G47" s="6"/>
      <c r="H47" s="6"/>
      <c r="I47" s="62"/>
      <c r="J47" s="1"/>
      <c r="K47" s="1"/>
      <c r="L47" s="1"/>
      <c r="M47" s="1"/>
      <c r="N47" s="4"/>
      <c r="W47" s="8"/>
    </row>
    <row r="48" spans="2:23">
      <c r="B48" s="1"/>
      <c r="C48" s="94" t="s">
        <v>111</v>
      </c>
      <c r="D48" s="95" t="str">
        <f>D9</f>
        <v>QR_LIVE</v>
      </c>
      <c r="E48" s="6"/>
      <c r="F48" s="6"/>
      <c r="G48" s="6"/>
      <c r="H48" s="6"/>
      <c r="I48" s="62"/>
      <c r="J48" s="1"/>
      <c r="K48" s="1"/>
      <c r="L48" s="1"/>
      <c r="M48" s="1"/>
      <c r="N48" s="4"/>
      <c r="W48" s="8"/>
    </row>
    <row r="49" spans="2:24">
      <c r="B49" s="1"/>
      <c r="C49" s="74" t="s">
        <v>112</v>
      </c>
      <c r="D49" s="75">
        <v>720</v>
      </c>
      <c r="E49" s="6"/>
      <c r="F49" s="6"/>
      <c r="G49" s="6"/>
      <c r="H49" s="6"/>
      <c r="I49" s="62"/>
      <c r="J49" s="1"/>
      <c r="K49" s="1"/>
      <c r="L49" s="1"/>
      <c r="M49" s="1"/>
      <c r="N49" s="4"/>
      <c r="W49" s="8"/>
    </row>
    <row r="50" spans="2:24" ht="13.5" thickBot="1">
      <c r="B50" s="22" t="str">
        <f ca="1">"Last Update "&amp;TEXT(D7,"dd-mmm-yy-hh-mm-ss")</f>
        <v>Last Update 01-Jul-19-16-41-57</v>
      </c>
      <c r="C50" s="96" t="s">
        <v>69</v>
      </c>
      <c r="D50" s="97" t="str">
        <f>D13</f>
        <v>RateCurve.AUD-AONIA-OIS-COMPOUND-1D</v>
      </c>
      <c r="E50" s="6"/>
      <c r="F50" s="6"/>
      <c r="G50" s="6"/>
      <c r="H50" s="6"/>
      <c r="I50" s="62"/>
      <c r="J50" s="1"/>
      <c r="K50" s="1"/>
      <c r="L50" s="1"/>
      <c r="M50" s="1"/>
      <c r="N50" s="4"/>
    </row>
    <row r="51" spans="2:24">
      <c r="B51" s="6"/>
      <c r="C51" s="1"/>
      <c r="D51" s="6"/>
      <c r="E51" s="6"/>
      <c r="F51" s="6"/>
      <c r="G51" s="6"/>
      <c r="H51" s="6"/>
      <c r="I51" s="62"/>
      <c r="J51" s="1"/>
      <c r="K51" s="1"/>
      <c r="L51" s="1"/>
      <c r="M51" s="1"/>
      <c r="N51" s="4"/>
    </row>
    <row r="52" spans="2:24">
      <c r="B52" s="1"/>
      <c r="C52" s="1"/>
      <c r="D52" s="1"/>
      <c r="E52" s="1"/>
      <c r="F52" s="1"/>
      <c r="G52" s="1"/>
      <c r="H52" s="1"/>
      <c r="I52" s="65"/>
      <c r="J52" s="1"/>
      <c r="K52" s="1"/>
      <c r="L52" s="1"/>
      <c r="M52" s="21"/>
      <c r="N52" s="4"/>
    </row>
    <row r="53" spans="2:24">
      <c r="B53" s="4"/>
      <c r="C53" s="4"/>
      <c r="D53" s="4"/>
      <c r="E53" s="4"/>
      <c r="F53" s="4"/>
      <c r="G53" s="4"/>
      <c r="H53" s="4"/>
      <c r="I53" s="66"/>
      <c r="J53" s="4"/>
      <c r="K53" s="4"/>
      <c r="L53" s="4"/>
      <c r="M53" s="4"/>
      <c r="N53" s="4"/>
    </row>
    <row r="58" spans="2:24">
      <c r="U58" s="9" t="s">
        <v>0</v>
      </c>
      <c r="V58" s="9" t="s">
        <v>1</v>
      </c>
      <c r="W58" s="10" t="s">
        <v>2</v>
      </c>
      <c r="X58" s="9" t="s">
        <v>3</v>
      </c>
    </row>
    <row r="59" spans="2:24">
      <c r="U59" s="8">
        <f ca="1">D7</f>
        <v>43647.695798032408</v>
      </c>
      <c r="V59" s="11">
        <f ca="1">_xll.HLV5r3.Financial.Cache.GetValue(IRCurveOIS, U59)</f>
        <v>1</v>
      </c>
      <c r="W59" s="12">
        <f ca="1">X59</f>
        <v>0.16958589150939124</v>
      </c>
      <c r="X59" s="12">
        <f ca="1">X60</f>
        <v>0.16958589150939124</v>
      </c>
    </row>
    <row r="60" spans="2:24">
      <c r="U60" s="8">
        <f ca="1">U59+7</f>
        <v>43654.695798032408</v>
      </c>
      <c r="V60" s="11">
        <f ca="1">_xll.HLV5r3.Financial.Cache.GetValue(IRCurveOIS, U60)</f>
        <v>0.9967551698115632</v>
      </c>
      <c r="W60" s="12">
        <f ca="1">(V59/V60-1)*365/(U60-U59)</f>
        <v>0.16974551233125967</v>
      </c>
      <c r="X60" s="12">
        <f t="shared" ref="X60:X123" ca="1" si="2">-LN(V60)/(U60-$U$59)*365.25</f>
        <v>0.16958589150939124</v>
      </c>
    </row>
    <row r="61" spans="2:24">
      <c r="U61" s="8">
        <f t="shared" ref="U61:U124" ca="1" si="3">U60+7</f>
        <v>43661.695798032408</v>
      </c>
      <c r="V61" s="11">
        <f ca="1">_xll.HLV5r3.Financial.Cache.GetValue(IRCurveOIS, U61)</f>
        <v>0.99627186944434987</v>
      </c>
      <c r="W61" s="12">
        <f t="shared" ref="W61:W124" ca="1" si="4">(V60/V61-1)*365/(U61-U60)</f>
        <v>2.5294964936376348E-2</v>
      </c>
      <c r="X61" s="12">
        <f t="shared" ca="1" si="2"/>
        <v>9.7446022070116226E-2</v>
      </c>
    </row>
    <row r="62" spans="2:24">
      <c r="U62" s="8">
        <f t="shared" ca="1" si="3"/>
        <v>43668.695798032408</v>
      </c>
      <c r="V62" s="11">
        <f ca="1">_xll.HLV5r3.Financial.Cache.GetValue(IRCurveOIS, U62)</f>
        <v>0.99516833855412468</v>
      </c>
      <c r="W62" s="12">
        <f t="shared" ca="1" si="4"/>
        <v>5.782062323782184E-2</v>
      </c>
      <c r="X62" s="12">
        <f t="shared" ca="1" si="2"/>
        <v>8.4240071321992446E-2</v>
      </c>
    </row>
    <row r="63" spans="2:24">
      <c r="U63" s="8">
        <f t="shared" ca="1" si="3"/>
        <v>43675.695798032408</v>
      </c>
      <c r="V63" s="11">
        <f ca="1">_xll.HLV5r3.Financial.Cache.GetValue(IRCurveOIS, U63)</f>
        <v>0.9942677515868642</v>
      </c>
      <c r="W63" s="12">
        <f t="shared" ca="1" si="4"/>
        <v>4.7229911161890605E-2</v>
      </c>
      <c r="X63" s="12">
        <f t="shared" ca="1" si="2"/>
        <v>7.4990270678562884E-2</v>
      </c>
    </row>
    <row r="64" spans="2:24">
      <c r="U64" s="8">
        <f t="shared" ca="1" si="3"/>
        <v>43682.695798032408</v>
      </c>
      <c r="V64" s="11">
        <f ca="1">_xll.HLV5r3.Financial.Cache.GetValue(IRCurveOIS, U64)</f>
        <v>0.99343419409143097</v>
      </c>
      <c r="W64" s="12">
        <f t="shared" ca="1" si="4"/>
        <v>4.3751332159933654E-2</v>
      </c>
      <c r="X64" s="12">
        <f t="shared" ca="1" si="2"/>
        <v>6.8744804818867744E-2</v>
      </c>
    </row>
    <row r="65" spans="21:24">
      <c r="U65" s="8">
        <f t="shared" ca="1" si="3"/>
        <v>43689.695798032408</v>
      </c>
      <c r="V65" s="11">
        <f ca="1">_xll.HLV5r3.Financial.Cache.GetValue(IRCurveOIS, U65)</f>
        <v>0.99237930176178035</v>
      </c>
      <c r="W65" s="12">
        <f t="shared" ca="1" si="4"/>
        <v>5.5427496269230749E-2</v>
      </c>
      <c r="X65" s="12">
        <f t="shared" ca="1" si="2"/>
        <v>6.6526670929399914E-2</v>
      </c>
    </row>
    <row r="66" spans="21:24">
      <c r="U66" s="8">
        <f t="shared" ca="1" si="3"/>
        <v>43696.695798032408</v>
      </c>
      <c r="V66" s="11">
        <f ca="1">_xll.HLV5r3.Financial.Cache.GetValue(IRCurveOIS, U66)</f>
        <v>0.99140998010664516</v>
      </c>
      <c r="W66" s="12">
        <f t="shared" ca="1" si="4"/>
        <v>5.0981129505827436E-2</v>
      </c>
      <c r="X66" s="12">
        <f t="shared" ca="1" si="2"/>
        <v>6.4307307170786143E-2</v>
      </c>
    </row>
    <row r="67" spans="21:24">
      <c r="U67" s="8">
        <f t="shared" ca="1" si="3"/>
        <v>43703.695798032408</v>
      </c>
      <c r="V67" s="11">
        <f ca="1">_xll.HLV5r3.Financial.Cache.GetValue(IRCurveOIS, U67)</f>
        <v>0.99052605072065414</v>
      </c>
      <c r="W67" s="12">
        <f t="shared" ca="1" si="4"/>
        <v>4.6531440202476029E-2</v>
      </c>
      <c r="X67" s="12">
        <f t="shared" ca="1" si="2"/>
        <v>6.2086712178438343E-2</v>
      </c>
    </row>
    <row r="68" spans="21:24">
      <c r="U68" s="8">
        <f t="shared" ca="1" si="3"/>
        <v>43710.695798032408</v>
      </c>
      <c r="V68" s="11">
        <f ca="1">_xll.HLV5r3.Financial.Cache.GetValue(IRCurveOIS, U68)</f>
        <v>0.98972735710364101</v>
      </c>
      <c r="W68" s="12">
        <f t="shared" ca="1" si="4"/>
        <v>4.2078423794105833E-2</v>
      </c>
      <c r="X68" s="12">
        <f t="shared" ca="1" si="2"/>
        <v>5.9864884585499815E-2</v>
      </c>
    </row>
    <row r="69" spans="21:24">
      <c r="U69" s="8">
        <f t="shared" ca="1" si="3"/>
        <v>43717.695798032408</v>
      </c>
      <c r="V69" s="11">
        <f ca="1">_xll.HLV5r3.Financial.Cache.GetValue(IRCurveOIS, U69)</f>
        <v>0.98874008833266758</v>
      </c>
      <c r="W69" s="12">
        <f t="shared" ca="1" si="4"/>
        <v>5.2065264768702706E-2</v>
      </c>
      <c r="X69" s="12">
        <f t="shared" ca="1" si="2"/>
        <v>5.9085889278285925E-2</v>
      </c>
    </row>
    <row r="70" spans="21:24">
      <c r="U70" s="8">
        <f t="shared" ca="1" si="3"/>
        <v>43724.695798032408</v>
      </c>
      <c r="V70" s="11">
        <f ca="1">_xll.HLV5r3.Financial.Cache.GetValue(IRCurveOIS, U70)</f>
        <v>0.98778332955829662</v>
      </c>
      <c r="W70" s="12">
        <f t="shared" ca="1" si="4"/>
        <v>5.0505140752385831E-2</v>
      </c>
      <c r="X70" s="12">
        <f t="shared" ca="1" si="2"/>
        <v>5.8306742336977829E-2</v>
      </c>
    </row>
    <row r="71" spans="21:24">
      <c r="U71" s="8">
        <f t="shared" ca="1" si="3"/>
        <v>43731.695798032408</v>
      </c>
      <c r="V71" s="11">
        <f ca="1">_xll.HLV5r3.Financial.Cache.GetValue(IRCurveOIS, U71)</f>
        <v>0.98685700270466514</v>
      </c>
      <c r="W71" s="12">
        <f t="shared" ca="1" si="4"/>
        <v>4.8944607642358147E-2</v>
      </c>
      <c r="X71" s="12">
        <f t="shared" ca="1" si="2"/>
        <v>5.7527443702531336E-2</v>
      </c>
    </row>
    <row r="72" spans="21:24">
      <c r="U72" s="8">
        <f t="shared" ca="1" si="3"/>
        <v>43738.695798032408</v>
      </c>
      <c r="V72" s="11">
        <f ca="1">_xll.HLV5r3.Financial.Cache.GetValue(IRCurveOIS, U72)</f>
        <v>0.98596103247855915</v>
      </c>
      <c r="W72" s="12">
        <f t="shared" ca="1" si="4"/>
        <v>4.7383665241468788E-2</v>
      </c>
      <c r="X72" s="12">
        <f t="shared" ca="1" si="2"/>
        <v>5.6747993315869501E-2</v>
      </c>
    </row>
    <row r="73" spans="21:24">
      <c r="U73" s="8">
        <f t="shared" ca="1" si="3"/>
        <v>43745.695798032408</v>
      </c>
      <c r="V73" s="11">
        <f ca="1">_xll.HLV5r3.Financial.Cache.GetValue(IRCurveOIS, U73)</f>
        <v>0.98502391203659023</v>
      </c>
      <c r="W73" s="12">
        <f t="shared" ca="1" si="4"/>
        <v>4.9607056980179386E-2</v>
      </c>
      <c r="X73" s="12">
        <f t="shared" ca="1" si="2"/>
        <v>5.6238667788402662E-2</v>
      </c>
    </row>
    <row r="74" spans="21:24">
      <c r="U74" s="8">
        <f t="shared" ca="1" si="3"/>
        <v>43752.695798032408</v>
      </c>
      <c r="V74" s="11">
        <f ca="1">_xll.HLV5r3.Financial.Cache.GetValue(IRCurveOIS, U74)</f>
        <v>0.98407632550231572</v>
      </c>
      <c r="W74" s="12">
        <f t="shared" ca="1" si="4"/>
        <v>5.0209387226091931E-2</v>
      </c>
      <c r="X74" s="12">
        <f t="shared" ca="1" si="2"/>
        <v>5.5837396760657555E-2</v>
      </c>
    </row>
    <row r="75" spans="21:24">
      <c r="U75" s="8">
        <f t="shared" ca="1" si="3"/>
        <v>43759.695798032408</v>
      </c>
      <c r="V75" s="11">
        <f ca="1">_xll.HLV5r3.Financial.Cache.GetValue(IRCurveOIS, U75)</f>
        <v>0.98314478399014593</v>
      </c>
      <c r="W75" s="12">
        <f t="shared" ca="1" si="4"/>
        <v>4.9405984533202253E-2</v>
      </c>
      <c r="X75" s="12">
        <f t="shared" ca="1" si="2"/>
        <v>5.5436085501822663E-2</v>
      </c>
    </row>
    <row r="76" spans="21:24">
      <c r="U76" s="8">
        <f t="shared" ca="1" si="3"/>
        <v>43766.695798032408</v>
      </c>
      <c r="V76" s="11">
        <f ca="1">_xll.HLV5r3.Financial.Cache.GetValue(IRCurveOIS, U76)</f>
        <v>0.98222924592105876</v>
      </c>
      <c r="W76" s="12">
        <f t="shared" ca="1" si="4"/>
        <v>4.8602473346736223E-2</v>
      </c>
      <c r="X76" s="12">
        <f t="shared" ca="1" si="2"/>
        <v>5.5034734003829945E-2</v>
      </c>
    </row>
    <row r="77" spans="21:24">
      <c r="U77" s="8">
        <f t="shared" ca="1" si="3"/>
        <v>43773.695798032408</v>
      </c>
      <c r="V77" s="11">
        <f ca="1">_xll.HLV5r3.Financial.Cache.GetValue(IRCurveOIS, U77)</f>
        <v>0.98132967048806108</v>
      </c>
      <c r="W77" s="12">
        <f t="shared" ca="1" si="4"/>
        <v>4.7798853639774909E-2</v>
      </c>
      <c r="X77" s="12">
        <f t="shared" ca="1" si="2"/>
        <v>5.4633342258609274E-2</v>
      </c>
    </row>
    <row r="78" spans="21:24">
      <c r="U78" s="8">
        <f t="shared" ca="1" si="3"/>
        <v>43780.695798032408</v>
      </c>
      <c r="V78" s="11">
        <f ca="1">_xll.HLV5r3.Financial.Cache.GetValue(IRCurveOIS, U78)</f>
        <v>0.98039249816949481</v>
      </c>
      <c r="W78" s="12">
        <f t="shared" ca="1" si="4"/>
        <v>4.9844161819349031E-2</v>
      </c>
      <c r="X78" s="12">
        <f t="shared" ca="1" si="2"/>
        <v>5.4381823040719063E-2</v>
      </c>
    </row>
    <row r="79" spans="21:24">
      <c r="U79" s="8">
        <f t="shared" ca="1" si="3"/>
        <v>43787.695798032408</v>
      </c>
      <c r="V79" s="11">
        <f ca="1">_xll.HLV5r3.Financial.Cache.GetValue(IRCurveOIS, U79)</f>
        <v>0.97946566948490887</v>
      </c>
      <c r="W79" s="12">
        <f t="shared" ca="1" si="4"/>
        <v>4.9340673391526445E-2</v>
      </c>
      <c r="X79" s="12">
        <f t="shared" ca="1" si="2"/>
        <v>5.4130288017181845E-2</v>
      </c>
    </row>
    <row r="80" spans="21:24">
      <c r="U80" s="8">
        <f t="shared" ca="1" si="3"/>
        <v>43794.695798032408</v>
      </c>
      <c r="V80" s="11">
        <f ca="1">_xll.HLV5r3.Financial.Cache.GetValue(IRCurveOIS, U80)</f>
        <v>0.97854915767239181</v>
      </c>
      <c r="W80" s="12">
        <f t="shared" ca="1" si="4"/>
        <v>4.883714235010201E-2</v>
      </c>
      <c r="X80" s="12">
        <f t="shared" ca="1" si="2"/>
        <v>5.3878737186010425E-2</v>
      </c>
    </row>
    <row r="81" spans="21:24">
      <c r="U81" s="8">
        <f t="shared" ca="1" si="3"/>
        <v>43801.695798032408</v>
      </c>
      <c r="V81" s="11">
        <f ca="1">_xll.HLV5r3.Financial.Cache.GetValue(IRCurveOIS, U81)</f>
        <v>0.97764293629130083</v>
      </c>
      <c r="W81" s="12">
        <f t="shared" ca="1" si="4"/>
        <v>4.8333568688464661E-2</v>
      </c>
      <c r="X81" s="12">
        <f t="shared" ca="1" si="2"/>
        <v>5.3627170545218018E-2</v>
      </c>
    </row>
    <row r="82" spans="21:24">
      <c r="U82" s="8">
        <f t="shared" ca="1" si="3"/>
        <v>43808.695798032408</v>
      </c>
      <c r="V82" s="11">
        <f ca="1">_xll.HLV5r3.Financial.Cache.GetValue(IRCurveOIS, U82)</f>
        <v>0.97671557705673762</v>
      </c>
      <c r="W82" s="12">
        <f t="shared" ca="1" si="4"/>
        <v>4.9507923518182624E-2</v>
      </c>
      <c r="X82" s="12">
        <f t="shared" ca="1" si="2"/>
        <v>5.3448525250334757E-2</v>
      </c>
    </row>
    <row r="83" spans="21:24">
      <c r="U83" s="8">
        <f t="shared" ca="1" si="3"/>
        <v>43815.695798032408</v>
      </c>
      <c r="V83" s="11">
        <f ca="1">_xll.HLV5r3.Financial.Cache.GetValue(IRCurveOIS, U83)</f>
        <v>0.97579578276065093</v>
      </c>
      <c r="W83" s="12">
        <f t="shared" ca="1" si="4"/>
        <v>4.915034828904493E-2</v>
      </c>
      <c r="X83" s="12">
        <f t="shared" ca="1" si="2"/>
        <v>5.326987198202135E-2</v>
      </c>
    </row>
    <row r="84" spans="21:24">
      <c r="U84" s="8">
        <f t="shared" ca="1" si="3"/>
        <v>43822.695798032408</v>
      </c>
      <c r="V84" s="11">
        <f ca="1">_xll.HLV5r3.Financial.Cache.GetValue(IRCurveOIS, U84)</f>
        <v>0.97488353412886153</v>
      </c>
      <c r="W84" s="12">
        <f t="shared" ca="1" si="4"/>
        <v>4.8792751565623113E-2</v>
      </c>
      <c r="X84" s="12">
        <f t="shared" ca="1" si="2"/>
        <v>5.3091210739566727E-2</v>
      </c>
    </row>
    <row r="85" spans="21:24">
      <c r="U85" s="8">
        <f t="shared" ca="1" si="3"/>
        <v>43829.695798032408</v>
      </c>
      <c r="V85" s="11">
        <f ca="1">_xll.HLV5r3.Financial.Cache.GetValue(IRCurveOIS, U85)</f>
        <v>0.97397881205909631</v>
      </c>
      <c r="W85" s="12">
        <f t="shared" ca="1" si="4"/>
        <v>4.843513334548577E-2</v>
      </c>
      <c r="X85" s="12">
        <f t="shared" ca="1" si="2"/>
        <v>5.2912541522257446E-2</v>
      </c>
    </row>
    <row r="86" spans="21:24">
      <c r="U86" s="8">
        <f t="shared" ca="1" si="3"/>
        <v>43836.695798032408</v>
      </c>
      <c r="V86" s="11">
        <f ca="1">_xll.HLV5r3.Financial.Cache.GetValue(IRCurveOIS, U86)</f>
        <v>0.97306857176886141</v>
      </c>
      <c r="W86" s="12">
        <f t="shared" ca="1" si="4"/>
        <v>4.8776140547951909E-2</v>
      </c>
      <c r="X86" s="12">
        <f t="shared" ca="1" si="2"/>
        <v>5.2759733838574692E-2</v>
      </c>
    </row>
    <row r="87" spans="21:24">
      <c r="U87" s="8">
        <f t="shared" ca="1" si="3"/>
        <v>43843.695798032408</v>
      </c>
      <c r="V87" s="11">
        <f ca="1">_xll.HLV5r3.Financial.Cache.GetValue(IRCurveOIS, U87)</f>
        <v>0.97215475723226319</v>
      </c>
      <c r="W87" s="12">
        <f t="shared" ca="1" si="4"/>
        <v>4.9013699189793182E-2</v>
      </c>
      <c r="X87" s="12">
        <f t="shared" ca="1" si="2"/>
        <v>5.2626323084019107E-2</v>
      </c>
    </row>
    <row r="88" spans="21:24">
      <c r="U88" s="8">
        <f t="shared" ca="1" si="3"/>
        <v>43850.695798032408</v>
      </c>
      <c r="V88" s="11">
        <f ca="1">_xll.HLV5r3.Financial.Cache.GetValue(IRCurveOIS, U88)</f>
        <v>0.97124676984120928</v>
      </c>
      <c r="W88" s="12">
        <f t="shared" ca="1" si="4"/>
        <v>4.8746681368097643E-2</v>
      </c>
      <c r="X88" s="12">
        <f t="shared" ca="1" si="2"/>
        <v>5.2492907882753681E-2</v>
      </c>
    </row>
    <row r="89" spans="21:24">
      <c r="U89" s="8">
        <f t="shared" ca="1" si="3"/>
        <v>43857.695798032408</v>
      </c>
      <c r="V89" s="11">
        <f ca="1">_xll.HLV5r3.Financial.Cache.GetValue(IRCurveOIS, U89)</f>
        <v>0.97034459511504112</v>
      </c>
      <c r="W89" s="12">
        <f t="shared" ca="1" si="4"/>
        <v>4.8479651560178194E-2</v>
      </c>
      <c r="X89" s="12">
        <f t="shared" ca="1" si="2"/>
        <v>5.2359488234481624E-2</v>
      </c>
    </row>
    <row r="90" spans="21:24">
      <c r="U90" s="8">
        <f t="shared" ca="1" si="3"/>
        <v>43864.695798032408</v>
      </c>
      <c r="V90" s="11">
        <f ca="1">_xll.HLV5r3.Financial.Cache.GetValue(IRCurveOIS, U90)</f>
        <v>0.9694482186750929</v>
      </c>
      <c r="W90" s="12">
        <f t="shared" ca="1" si="4"/>
        <v>4.8212609765085422E-2</v>
      </c>
      <c r="X90" s="12">
        <f t="shared" ca="1" si="2"/>
        <v>5.2226064138906916E-2</v>
      </c>
    </row>
    <row r="91" spans="21:24">
      <c r="U91" s="8">
        <f t="shared" ca="1" si="3"/>
        <v>43871.695798032408</v>
      </c>
      <c r="V91" s="11">
        <f ca="1">_xll.HLV5r3.Financial.Cache.GetValue(IRCurveOIS, U91)</f>
        <v>0.96854150195793354</v>
      </c>
      <c r="W91" s="12">
        <f t="shared" ca="1" si="4"/>
        <v>4.881442886680909E-2</v>
      </c>
      <c r="X91" s="12">
        <f t="shared" ca="1" si="2"/>
        <v>5.2119781284107741E-2</v>
      </c>
    </row>
    <row r="92" spans="21:24">
      <c r="U92" s="8">
        <f t="shared" ca="1" si="3"/>
        <v>43878.695798032408</v>
      </c>
      <c r="V92" s="11">
        <f ca="1">_xll.HLV5r3.Financial.Cache.GetValue(IRCurveOIS, U92)</f>
        <v>0.96763957698638259</v>
      </c>
      <c r="W92" s="12">
        <f t="shared" ca="1" si="4"/>
        <v>4.860171706869286E-2</v>
      </c>
      <c r="X92" s="12">
        <f t="shared" ca="1" si="2"/>
        <v>5.2013495607154528E-2</v>
      </c>
    </row>
    <row r="93" spans="21:24">
      <c r="U93" s="8">
        <f t="shared" ca="1" si="3"/>
        <v>43885.695798032408</v>
      </c>
      <c r="V93" s="11">
        <f ca="1">_xll.HLV5r3.Financial.Cache.GetValue(IRCurveOIS, U93)</f>
        <v>0.96674243210687072</v>
      </c>
      <c r="W93" s="12">
        <f t="shared" ca="1" si="4"/>
        <v>4.8388997663920054E-2</v>
      </c>
      <c r="X93" s="12">
        <f t="shared" ca="1" si="2"/>
        <v>5.1907207107898812E-2</v>
      </c>
    </row>
    <row r="94" spans="21:24">
      <c r="U94" s="8">
        <f t="shared" ca="1" si="3"/>
        <v>43892.695798032408</v>
      </c>
      <c r="V94" s="11">
        <f ca="1">_xll.HLV5r3.Financial.Cache.GetValue(IRCurveOIS, U94)</f>
        <v>0.96585005573465177</v>
      </c>
      <c r="W94" s="12">
        <f t="shared" ca="1" si="4"/>
        <v>4.8176270651946504E-2</v>
      </c>
      <c r="X94" s="12">
        <f t="shared" ca="1" si="2"/>
        <v>5.1800915786190171E-2</v>
      </c>
    </row>
    <row r="95" spans="21:24">
      <c r="U95" s="8">
        <f t="shared" ca="1" si="3"/>
        <v>43899.695798032408</v>
      </c>
      <c r="V95" s="11">
        <f ca="1">_xll.HLV5r3.Financial.Cache.GetValue(IRCurveOIS, U95)</f>
        <v>0.96495049799003629</v>
      </c>
      <c r="W95" s="12">
        <f t="shared" ca="1" si="4"/>
        <v>4.8609240646994172E-2</v>
      </c>
      <c r="X95" s="12">
        <f t="shared" ca="1" si="2"/>
        <v>5.1712553560591804E-2</v>
      </c>
    </row>
    <row r="96" spans="21:24">
      <c r="U96" s="8">
        <f t="shared" ca="1" si="3"/>
        <v>43906.695798032408</v>
      </c>
      <c r="V96" s="11">
        <f ca="1">_xll.HLV5r3.Financial.Cache.GetValue(IRCurveOIS, U96)</f>
        <v>0.96405504456257807</v>
      </c>
      <c r="W96" s="12">
        <f t="shared" ca="1" si="4"/>
        <v>4.8432400628344467E-2</v>
      </c>
      <c r="X96" s="12">
        <f t="shared" ca="1" si="2"/>
        <v>5.1624189384315788E-2</v>
      </c>
    </row>
    <row r="97" spans="21:24">
      <c r="U97" s="8">
        <f t="shared" ca="1" si="3"/>
        <v>43913.695798032408</v>
      </c>
      <c r="V97" s="11">
        <f ca="1">_xll.HLV5r3.Financial.Cache.GetValue(IRCurveOIS, U97)</f>
        <v>0.96316368568631816</v>
      </c>
      <c r="W97" s="12">
        <f t="shared" ca="1" si="4"/>
        <v>4.8255555352176217E-2</v>
      </c>
      <c r="X97" s="12">
        <f t="shared" ca="1" si="2"/>
        <v>5.1535823257275862E-2</v>
      </c>
    </row>
    <row r="98" spans="21:24">
      <c r="U98" s="8">
        <f t="shared" ca="1" si="3"/>
        <v>43920.695798032408</v>
      </c>
      <c r="V98" s="11">
        <f ca="1">_xll.HLV5r3.Financial.Cache.GetValue(IRCurveOIS, U98)</f>
        <v>0.96227641164565214</v>
      </c>
      <c r="W98" s="12">
        <f t="shared" ca="1" si="4"/>
        <v>4.8078704818188385E-2</v>
      </c>
      <c r="X98" s="12">
        <f t="shared" ca="1" si="2"/>
        <v>5.1447455179386037E-2</v>
      </c>
    </row>
    <row r="99" spans="21:24">
      <c r="U99" s="8">
        <f t="shared" ca="1" si="3"/>
        <v>43927.695798032408</v>
      </c>
      <c r="V99" s="11">
        <f ca="1">_xll.HLV5r3.Financial.Cache.GetValue(IRCurveOIS, U99)</f>
        <v>0.96137869978746615</v>
      </c>
      <c r="W99" s="12">
        <f t="shared" ca="1" si="4"/>
        <v>4.8689721529289028E-2</v>
      </c>
      <c r="X99" s="12">
        <f t="shared" ca="1" si="2"/>
        <v>5.1378777214913372E-2</v>
      </c>
    </row>
    <row r="100" spans="21:24">
      <c r="U100" s="8">
        <f t="shared" ca="1" si="3"/>
        <v>43934.695798032408</v>
      </c>
      <c r="V100" s="11">
        <f ca="1">_xll.HLV5r3.Financial.Cache.GetValue(IRCurveOIS, U100)</f>
        <v>0.96047320821826054</v>
      </c>
      <c r="W100" s="12">
        <f t="shared" ca="1" si="4"/>
        <v>4.9157974562072777E-2</v>
      </c>
      <c r="X100" s="12">
        <f t="shared" ca="1" si="2"/>
        <v>5.1324867310159908E-2</v>
      </c>
    </row>
    <row r="101" spans="21:24">
      <c r="U101" s="8">
        <f t="shared" ca="1" si="3"/>
        <v>43941.695798032408</v>
      </c>
      <c r="V101" s="11">
        <f ca="1">_xll.HLV5r3.Financial.Cache.GetValue(IRCurveOIS, U101)</f>
        <v>0.9595705528810905</v>
      </c>
      <c r="W101" s="12">
        <f t="shared" ca="1" si="4"/>
        <v>4.9050096581205418E-2</v>
      </c>
      <c r="X101" s="12">
        <f t="shared" ca="1" si="2"/>
        <v>5.1270956679323722E-2</v>
      </c>
    </row>
    <row r="102" spans="21:24">
      <c r="U102" s="8">
        <f t="shared" ca="1" si="3"/>
        <v>43948.695798032408</v>
      </c>
      <c r="V102" s="11">
        <f ca="1">_xll.HLV5r3.Financial.Cache.GetValue(IRCurveOIS, U102)</f>
        <v>0.95867072742076165</v>
      </c>
      <c r="W102" s="12">
        <f t="shared" ca="1" si="4"/>
        <v>4.894221664373033E-2</v>
      </c>
      <c r="X102" s="12">
        <f t="shared" ca="1" si="2"/>
        <v>5.1217045322386905E-2</v>
      </c>
    </row>
    <row r="103" spans="21:24">
      <c r="U103" s="8">
        <f t="shared" ca="1" si="3"/>
        <v>43955.695798032408</v>
      </c>
      <c r="V103" s="11">
        <f ca="1">_xll.HLV5r3.Financial.Cache.GetValue(IRCurveOIS, U103)</f>
        <v>0.95777372550547668</v>
      </c>
      <c r="W103" s="12">
        <f t="shared" ca="1" si="4"/>
        <v>4.8834334749462256E-2</v>
      </c>
      <c r="X103" s="12">
        <f t="shared" ca="1" si="2"/>
        <v>5.1163133239328071E-2</v>
      </c>
    </row>
    <row r="104" spans="21:24">
      <c r="U104" s="8">
        <f t="shared" ca="1" si="3"/>
        <v>43962.695798032408</v>
      </c>
      <c r="V104" s="11">
        <f ca="1">_xll.HLV5r3.Financial.Cache.GetValue(IRCurveOIS, U104)</f>
        <v>0.9568700075207357</v>
      </c>
      <c r="W104" s="12">
        <f t="shared" ca="1" si="4"/>
        <v>4.9246436198660461E-2</v>
      </c>
      <c r="X104" s="12">
        <f t="shared" ca="1" si="2"/>
        <v>5.1120772720578272E-2</v>
      </c>
    </row>
    <row r="105" spans="21:24">
      <c r="U105" s="8">
        <f t="shared" ca="1" si="3"/>
        <v>43969.695798032408</v>
      </c>
      <c r="V105" s="11">
        <f ca="1">_xll.HLV5r3.Financial.Cache.GetValue(IRCurveOIS, U105)</f>
        <v>0.95596869480803004</v>
      </c>
      <c r="W105" s="12">
        <f t="shared" ca="1" si="4"/>
        <v>4.9161672631016548E-2</v>
      </c>
      <c r="X105" s="12">
        <f t="shared" ca="1" si="2"/>
        <v>5.107841175352823E-2</v>
      </c>
    </row>
    <row r="106" spans="21:24">
      <c r="U106" s="8">
        <f t="shared" ca="1" si="3"/>
        <v>43976.695798032408</v>
      </c>
      <c r="V106" s="11">
        <f ca="1">_xll.HLV5r3.Financial.Cache.GetValue(IRCurveOIS, U106)</f>
        <v>0.95506978220015415</v>
      </c>
      <c r="W106" s="12">
        <f t="shared" ca="1" si="4"/>
        <v>4.9076907855262038E-2</v>
      </c>
      <c r="X106" s="12">
        <f t="shared" ca="1" si="2"/>
        <v>5.1036050338166744E-2</v>
      </c>
    </row>
    <row r="107" spans="21:24">
      <c r="U107" s="8">
        <f t="shared" ca="1" si="3"/>
        <v>43983.695798032408</v>
      </c>
      <c r="V107" s="11">
        <f ca="1">_xll.HLV5r3.Financial.Cache.GetValue(IRCurveOIS, U107)</f>
        <v>0.95417326454638296</v>
      </c>
      <c r="W107" s="12">
        <f t="shared" ca="1" si="4"/>
        <v>4.8992141871489557E-2</v>
      </c>
      <c r="X107" s="12">
        <f t="shared" ca="1" si="2"/>
        <v>5.0993688474485217E-2</v>
      </c>
    </row>
    <row r="108" spans="21:24">
      <c r="U108" s="8">
        <f t="shared" ca="1" si="3"/>
        <v>43990.695798032408</v>
      </c>
      <c r="V108" s="11">
        <f ca="1">_xll.HLV5r3.Financial.Cache.GetValue(IRCurveOIS, U108)</f>
        <v>0.95329151088374109</v>
      </c>
      <c r="W108" s="12">
        <f t="shared" ca="1" si="4"/>
        <v>4.8229901075801544E-2</v>
      </c>
      <c r="X108" s="12">
        <f t="shared" ca="1" si="2"/>
        <v>5.0937503575796204E-2</v>
      </c>
    </row>
    <row r="109" spans="21:24">
      <c r="U109" s="8">
        <f t="shared" ca="1" si="3"/>
        <v>43997.695798032408</v>
      </c>
      <c r="V109" s="11">
        <f ca="1">_xll.HLV5r3.Financial.Cache.GetValue(IRCurveOIS, U109)</f>
        <v>0.95241472640941582</v>
      </c>
      <c r="W109" s="12">
        <f t="shared" ca="1" si="4"/>
        <v>4.8002247678560685E-2</v>
      </c>
      <c r="X109" s="12">
        <f t="shared" ca="1" si="2"/>
        <v>5.0879014087024783E-2</v>
      </c>
    </row>
    <row r="110" spans="21:24">
      <c r="U110" s="8">
        <f t="shared" ca="1" si="3"/>
        <v>44004.695798032408</v>
      </c>
      <c r="V110" s="11">
        <f ca="1">_xll.HLV5r3.Financial.Cache.GetValue(IRCurveOIS, U110)</f>
        <v>0.95154088240170709</v>
      </c>
      <c r="W110" s="12">
        <f t="shared" ca="1" si="4"/>
        <v>4.788519768493165E-2</v>
      </c>
      <c r="X110" s="12">
        <f t="shared" ca="1" si="2"/>
        <v>5.0820523743572196E-2</v>
      </c>
    </row>
    <row r="111" spans="21:24">
      <c r="U111" s="8">
        <f t="shared" ca="1" si="3"/>
        <v>44011.695798032408</v>
      </c>
      <c r="V111" s="11">
        <f ca="1">_xll.HLV5r3.Financial.Cache.GetValue(IRCurveOIS, U111)</f>
        <v>0.95066997229166461</v>
      </c>
      <c r="W111" s="12">
        <f t="shared" ca="1" si="4"/>
        <v>4.7768145387770487E-2</v>
      </c>
      <c r="X111" s="12">
        <f t="shared" ca="1" si="2"/>
        <v>5.0762032545411513E-2</v>
      </c>
    </row>
    <row r="112" spans="21:24">
      <c r="U112" s="8">
        <f t="shared" ca="1" si="3"/>
        <v>44018.695798032408</v>
      </c>
      <c r="V112" s="11">
        <f ca="1">_xll.HLV5r3.Financial.Cache.GetValue(IRCurveOIS, U112)</f>
        <v>0.94979661039479391</v>
      </c>
      <c r="W112" s="12">
        <f t="shared" ca="1" si="4"/>
        <v>4.7946669975596413E-2</v>
      </c>
      <c r="X112" s="12">
        <f t="shared" ca="1" si="2"/>
        <v>5.0709116167008392E-2</v>
      </c>
    </row>
    <row r="113" spans="21:24">
      <c r="U113" s="8">
        <f t="shared" ca="1" si="3"/>
        <v>44025.695798032408</v>
      </c>
      <c r="V113" s="11">
        <f ca="1">_xll.HLV5r3.Financial.Cache.GetValue(IRCurveOIS, U113)</f>
        <v>0.94892186947442625</v>
      </c>
      <c r="W113" s="12">
        <f t="shared" ca="1" si="4"/>
        <v>4.8066645226545628E-2</v>
      </c>
      <c r="X113" s="12">
        <f t="shared" ca="1" si="2"/>
        <v>5.0660380895092505E-2</v>
      </c>
    </row>
    <row r="114" spans="21:24">
      <c r="U114" s="8">
        <f t="shared" ca="1" si="3"/>
        <v>44032.695798032408</v>
      </c>
      <c r="V114" s="11">
        <f ca="1">_xll.HLV5r3.Financial.Cache.GetValue(IRCurveOIS, U114)</f>
        <v>0.9480497057362457</v>
      </c>
      <c r="W114" s="12">
        <f t="shared" ca="1" si="4"/>
        <v>4.7969119055644792E-2</v>
      </c>
      <c r="X114" s="12">
        <f t="shared" ca="1" si="2"/>
        <v>5.0611645029794212E-2</v>
      </c>
    </row>
    <row r="115" spans="21:24">
      <c r="U115" s="8">
        <f t="shared" ca="1" si="3"/>
        <v>44039.695798032408</v>
      </c>
      <c r="V115" s="11">
        <f ca="1">_xll.HLV5r3.Financial.Cache.GetValue(IRCurveOIS, U115)</f>
        <v>0.94718011358583387</v>
      </c>
      <c r="W115" s="12">
        <f t="shared" ca="1" si="4"/>
        <v>4.7871591285642952E-2</v>
      </c>
      <c r="X115" s="12">
        <f t="shared" ca="1" si="2"/>
        <v>5.0562908571099796E-2</v>
      </c>
    </row>
    <row r="116" spans="21:24">
      <c r="U116" s="8">
        <f t="shared" ca="1" si="3"/>
        <v>44046.695798032408</v>
      </c>
      <c r="V116" s="11">
        <f ca="1">_xll.HLV5r3.Financial.Cache.GetValue(IRCurveOIS, U116)</f>
        <v>0.94631308744823328</v>
      </c>
      <c r="W116" s="12">
        <f t="shared" ca="1" si="4"/>
        <v>4.7774061916378008E-2</v>
      </c>
      <c r="X116" s="12">
        <f t="shared" ca="1" si="2"/>
        <v>5.0514171518993116E-2</v>
      </c>
    </row>
    <row r="117" spans="21:24">
      <c r="U117" s="8">
        <f t="shared" ca="1" si="3"/>
        <v>44053.695798032408</v>
      </c>
      <c r="V117" s="11">
        <f ca="1">_xll.HLV5r3.Financial.Cache.GetValue(IRCurveOIS, U117)</f>
        <v>0.94544862176788236</v>
      </c>
      <c r="W117" s="12">
        <f t="shared" ca="1" si="4"/>
        <v>4.7676530947977316E-2</v>
      </c>
      <c r="X117" s="12">
        <f t="shared" ca="1" si="2"/>
        <v>5.0465433873461404E-2</v>
      </c>
    </row>
    <row r="118" spans="21:24">
      <c r="U118" s="8">
        <f t="shared" ca="1" si="3"/>
        <v>44060.695798032408</v>
      </c>
      <c r="V118" s="11">
        <f ca="1">_xll.HLV5r3.Financial.Cache.GetValue(IRCurveOIS, U118)</f>
        <v>0.94458671100856362</v>
      </c>
      <c r="W118" s="12">
        <f t="shared" ca="1" si="4"/>
        <v>4.7578998380209327E-2</v>
      </c>
      <c r="X118" s="12">
        <f t="shared" ca="1" si="2"/>
        <v>5.0416695634488626E-2</v>
      </c>
    </row>
    <row r="119" spans="21:24">
      <c r="U119" s="8">
        <f t="shared" ca="1" si="3"/>
        <v>44067.695798032408</v>
      </c>
      <c r="V119" s="11">
        <f ca="1">_xll.HLV5r3.Financial.Cache.GetValue(IRCurveOIS, U119)</f>
        <v>0.94372734965333926</v>
      </c>
      <c r="W119" s="12">
        <f t="shared" ca="1" si="4"/>
        <v>4.7481464213166645E-2</v>
      </c>
      <c r="X119" s="12">
        <f t="shared" ca="1" si="2"/>
        <v>5.0367956802061117E-2</v>
      </c>
    </row>
    <row r="120" spans="21:24">
      <c r="U120" s="8">
        <f t="shared" ca="1" si="3"/>
        <v>44074.695798032408</v>
      </c>
      <c r="V120" s="11">
        <f ca="1">_xll.HLV5r3.Financial.Cache.GetValue(IRCurveOIS, U120)</f>
        <v>0.94287053220449524</v>
      </c>
      <c r="W120" s="12">
        <f t="shared" ca="1" si="4"/>
        <v>4.7383928446802982E-2</v>
      </c>
      <c r="X120" s="12">
        <f t="shared" ca="1" si="2"/>
        <v>5.0319217376165251E-2</v>
      </c>
    </row>
    <row r="121" spans="21:24">
      <c r="U121" s="8">
        <f t="shared" ca="1" si="3"/>
        <v>44081.695798032408</v>
      </c>
      <c r="V121" s="11">
        <f ca="1">_xll.HLV5r3.Financial.Cache.GetValue(IRCurveOIS, U121)</f>
        <v>0.94201625318348614</v>
      </c>
      <c r="W121" s="12">
        <f t="shared" ca="1" si="4"/>
        <v>4.7286391080921489E-2</v>
      </c>
      <c r="X121" s="12">
        <f t="shared" ca="1" si="2"/>
        <v>5.0270477356784846E-2</v>
      </c>
    </row>
    <row r="122" spans="21:24">
      <c r="U122" s="8">
        <f t="shared" ca="1" si="3"/>
        <v>44088.695798032408</v>
      </c>
      <c r="V122" s="11">
        <f ca="1">_xll.HLV5r3.Financial.Cache.GetValue(IRCurveOIS, U122)</f>
        <v>0.94116450713087074</v>
      </c>
      <c r="W122" s="12">
        <f t="shared" ca="1" si="4"/>
        <v>4.7188852115672697E-2</v>
      </c>
      <c r="X122" s="12">
        <f t="shared" ca="1" si="2"/>
        <v>5.0221736743907182E-2</v>
      </c>
    </row>
    <row r="123" spans="21:24">
      <c r="U123" s="8">
        <f t="shared" ca="1" si="3"/>
        <v>44095.695798032408</v>
      </c>
      <c r="V123" s="11">
        <f ca="1">_xll.HLV5r3.Financial.Cache.GetValue(IRCurveOIS, U123)</f>
        <v>0.9403152886062619</v>
      </c>
      <c r="W123" s="12">
        <f t="shared" ca="1" si="4"/>
        <v>4.7091311550813461E-2</v>
      </c>
      <c r="X123" s="12">
        <f t="shared" ca="1" si="2"/>
        <v>5.0172995537516245E-2</v>
      </c>
    </row>
    <row r="124" spans="21:24">
      <c r="U124" s="8">
        <f t="shared" ca="1" si="3"/>
        <v>44102.695798032408</v>
      </c>
      <c r="V124" s="11">
        <f ca="1">_xll.HLV5r3.Financial.Cache.GetValue(IRCurveOIS, U124)</f>
        <v>0.93946859218826306</v>
      </c>
      <c r="W124" s="12">
        <f t="shared" ca="1" si="4"/>
        <v>4.699376938642482E-2</v>
      </c>
      <c r="X124" s="12">
        <f t="shared" ref="X124:X179" ca="1" si="5">-LN(V124)/(U124-$U$59)*365.25</f>
        <v>5.0124253737598205E-2</v>
      </c>
    </row>
    <row r="125" spans="21:24">
      <c r="U125" s="8">
        <f t="shared" ref="U125:U179" ca="1" si="6">U124+7</f>
        <v>44109.695798032408</v>
      </c>
      <c r="V125" s="11">
        <f ca="1">_xll.HLV5r3.Financial.Cache.GetValue(IRCurveOIS, U125)</f>
        <v>0.9386197300896908</v>
      </c>
      <c r="W125" s="12">
        <f t="shared" ref="W125:W179" ca="1" si="7">(V124/V125-1)*365/(U125-U124)</f>
        <v>4.715657866643598E-2</v>
      </c>
      <c r="X125" s="12">
        <f t="shared" ca="1" si="5"/>
        <v>5.0079455232209684E-2</v>
      </c>
    </row>
    <row r="126" spans="21:24">
      <c r="U126" s="8">
        <f t="shared" ca="1" si="6"/>
        <v>44116.695798032408</v>
      </c>
      <c r="V126" s="11">
        <f ca="1">_xll.HLV5r3.Financial.Cache.GetValue(IRCurveOIS, U126)</f>
        <v>0.93776691377530463</v>
      </c>
      <c r="W126" s="12">
        <f t="shared" ca="1" si="7"/>
        <v>4.7419330536107029E-2</v>
      </c>
      <c r="X126" s="12">
        <f t="shared" ca="1" si="5"/>
        <v>5.0039914795667231E-2</v>
      </c>
    </row>
    <row r="127" spans="21:24">
      <c r="U127" s="8">
        <f t="shared" ca="1" si="6"/>
        <v>44123.695798032408</v>
      </c>
      <c r="V127" s="11">
        <f ca="1">_xll.HLV5r3.Financial.Cache.GetValue(IRCurveOIS, U127)</f>
        <v>0.93691629276625554</v>
      </c>
      <c r="W127" s="12">
        <f t="shared" ca="1" si="7"/>
        <v>4.7340205416432593E-2</v>
      </c>
      <c r="X127" s="12">
        <f t="shared" ca="1" si="5"/>
        <v>5.0000373968526843E-2</v>
      </c>
    </row>
    <row r="128" spans="21:24">
      <c r="U128" s="8">
        <f t="shared" ca="1" si="6"/>
        <v>44130.695798032408</v>
      </c>
      <c r="V128" s="11">
        <f ca="1">_xll.HLV5r3.Financial.Cache.GetValue(IRCurveOIS, U128)</f>
        <v>0.93606786251420704</v>
      </c>
      <c r="W128" s="12">
        <f t="shared" ca="1" si="7"/>
        <v>4.7261079244210115E-2</v>
      </c>
      <c r="X128" s="12">
        <f t="shared" ca="1" si="5"/>
        <v>4.9960832750781815E-2</v>
      </c>
    </row>
    <row r="129" spans="21:24">
      <c r="U129" s="8">
        <f t="shared" ca="1" si="6"/>
        <v>44137.695798032408</v>
      </c>
      <c r="V129" s="11">
        <f ca="1">_xll.HLV5r3.Financial.Cache.GetValue(IRCurveOIS, U129)</f>
        <v>0.93522161848485152</v>
      </c>
      <c r="W129" s="12">
        <f t="shared" ca="1" si="7"/>
        <v>4.7181952019208016E-2</v>
      </c>
      <c r="X129" s="12">
        <f t="shared" ca="1" si="5"/>
        <v>4.9921291142422636E-2</v>
      </c>
    </row>
    <row r="130" spans="21:24">
      <c r="U130" s="8">
        <f t="shared" ca="1" si="6"/>
        <v>44144.695798032408</v>
      </c>
      <c r="V130" s="11">
        <f ca="1">_xll.HLV5r3.Financial.Cache.GetValue(IRCurveOIS, U130)</f>
        <v>0.93437755615786355</v>
      </c>
      <c r="W130" s="12">
        <f t="shared" ca="1" si="7"/>
        <v>4.7102823741588411E-2</v>
      </c>
      <c r="X130" s="12">
        <f t="shared" ca="1" si="5"/>
        <v>4.9881749143442386E-2</v>
      </c>
    </row>
    <row r="131" spans="21:24">
      <c r="U131" s="8">
        <f t="shared" ca="1" si="6"/>
        <v>44151.695798032408</v>
      </c>
      <c r="V131" s="11">
        <f ca="1">_xll.HLV5r3.Financial.Cache.GetValue(IRCurveOIS, U131)</f>
        <v>0.93353567102686319</v>
      </c>
      <c r="W131" s="12">
        <f t="shared" ca="1" si="7"/>
        <v>4.7023694411339703E-2</v>
      </c>
      <c r="X131" s="12">
        <f t="shared" ca="1" si="5"/>
        <v>4.9842206753834301E-2</v>
      </c>
    </row>
    <row r="132" spans="21:24">
      <c r="U132" s="8">
        <f t="shared" ca="1" si="6"/>
        <v>44158.695798032408</v>
      </c>
      <c r="V132" s="11">
        <f ca="1">_xll.HLV5r3.Financial.Cache.GetValue(IRCurveOIS, U132)</f>
        <v>0.93269595859938004</v>
      </c>
      <c r="W132" s="12">
        <f t="shared" ca="1" si="7"/>
        <v>4.6944564028230343E-2</v>
      </c>
      <c r="X132" s="12">
        <f t="shared" ca="1" si="5"/>
        <v>4.9802663973588873E-2</v>
      </c>
    </row>
    <row r="133" spans="21:24">
      <c r="U133" s="8">
        <f t="shared" ca="1" si="6"/>
        <v>44165.695798032408</v>
      </c>
      <c r="V133" s="11">
        <f ca="1">_xll.HLV5r3.Financial.Cache.GetValue(IRCurveOIS, U133)</f>
        <v>0.93185841439680683</v>
      </c>
      <c r="W133" s="12">
        <f t="shared" ca="1" si="7"/>
        <v>4.6865432592433996E-2</v>
      </c>
      <c r="X133" s="12">
        <f t="shared" ca="1" si="5"/>
        <v>4.9763120802699373E-2</v>
      </c>
    </row>
    <row r="134" spans="21:24">
      <c r="U134" s="8">
        <f t="shared" ca="1" si="6"/>
        <v>44172.695798032408</v>
      </c>
      <c r="V134" s="11">
        <f ca="1">_xll.HLV5r3.Financial.Cache.GetValue(IRCurveOIS, U134)</f>
        <v>0.93102303395436381</v>
      </c>
      <c r="W134" s="12">
        <f t="shared" ca="1" si="7"/>
        <v>4.6786300103915934E-2</v>
      </c>
      <c r="X134" s="12">
        <f t="shared" ca="1" si="5"/>
        <v>4.9723577241158792E-2</v>
      </c>
    </row>
    <row r="135" spans="21:24">
      <c r="U135" s="8">
        <f t="shared" ca="1" si="6"/>
        <v>44179.695798032408</v>
      </c>
      <c r="V135" s="11">
        <f ca="1">_xll.HLV5r3.Financial.Cache.GetValue(IRCurveOIS, U135)</f>
        <v>0.9301898128210625</v>
      </c>
      <c r="W135" s="12">
        <f t="shared" ca="1" si="7"/>
        <v>4.6707166562467747E-2</v>
      </c>
      <c r="X135" s="12">
        <f t="shared" ca="1" si="5"/>
        <v>4.9684033288957721E-2</v>
      </c>
    </row>
    <row r="136" spans="21:24">
      <c r="U136" s="8">
        <f t="shared" ca="1" si="6"/>
        <v>44186.695798032408</v>
      </c>
      <c r="V136" s="11">
        <f ca="1">_xll.HLV5r3.Financial.Cache.GetValue(IRCurveOIS, U136)</f>
        <v>0.92935874655966</v>
      </c>
      <c r="W136" s="12">
        <f t="shared" ca="1" si="7"/>
        <v>4.6628031968251528E-2</v>
      </c>
      <c r="X136" s="12">
        <f t="shared" ca="1" si="5"/>
        <v>4.9644488946089402E-2</v>
      </c>
    </row>
    <row r="137" spans="21:24">
      <c r="U137" s="8">
        <f t="shared" ca="1" si="6"/>
        <v>44193.695798032408</v>
      </c>
      <c r="V137" s="11">
        <f ca="1">_xll.HLV5r3.Financial.Cache.GetValue(IRCurveOIS, U137)</f>
        <v>0.92852983074662365</v>
      </c>
      <c r="W137" s="12">
        <f t="shared" ca="1" si="7"/>
        <v>4.6548896321244114E-2</v>
      </c>
      <c r="X137" s="12">
        <f t="shared" ca="1" si="5"/>
        <v>4.9604944212546874E-2</v>
      </c>
    </row>
    <row r="138" spans="21:24">
      <c r="U138" s="8">
        <f t="shared" ca="1" si="6"/>
        <v>44200.695798032408</v>
      </c>
      <c r="V138" s="11">
        <f ca="1">_xll.HLV5r3.Financial.Cache.GetValue(IRCurveOIS, U138)</f>
        <v>0.92770306097209565</v>
      </c>
      <c r="W138" s="12">
        <f t="shared" ca="1" si="7"/>
        <v>4.6469759621225536E-2</v>
      </c>
      <c r="X138" s="12">
        <f t="shared" ca="1" si="5"/>
        <v>4.956539908832068E-2</v>
      </c>
    </row>
    <row r="139" spans="21:24">
      <c r="U139" s="8">
        <f t="shared" ca="1" si="6"/>
        <v>44207.695798032408</v>
      </c>
      <c r="V139" s="11">
        <f ca="1">_xll.HLV5r3.Financial.Cache.GetValue(IRCurveOIS, U139)</f>
        <v>0.92687078416467417</v>
      </c>
      <c r="W139" s="12">
        <f t="shared" ca="1" si="7"/>
        <v>4.6821295280985602E-2</v>
      </c>
      <c r="X139" s="12">
        <f t="shared" ca="1" si="5"/>
        <v>4.9531235867570203E-2</v>
      </c>
    </row>
    <row r="140" spans="21:24">
      <c r="U140" s="8">
        <f t="shared" ca="1" si="6"/>
        <v>44214.695798032408</v>
      </c>
      <c r="V140" s="11">
        <f ca="1">_xll.HLV5r3.Financial.Cache.GetValue(IRCurveOIS, U140)</f>
        <v>0.92604046706718568</v>
      </c>
      <c r="W140" s="12">
        <f t="shared" ca="1" si="7"/>
        <v>4.6752930716663164E-2</v>
      </c>
      <c r="X140" s="12">
        <f t="shared" ca="1" si="5"/>
        <v>4.9497072355236496E-2</v>
      </c>
    </row>
    <row r="141" spans="21:24">
      <c r="U141" s="8">
        <f t="shared" ca="1" si="6"/>
        <v>44221.695798032408</v>
      </c>
      <c r="V141" s="11">
        <f ca="1">_xll.HLV5r3.Financial.Cache.GetValue(IRCurveOIS, U141)</f>
        <v>0.92521210576525248</v>
      </c>
      <c r="W141" s="12">
        <f t="shared" ca="1" si="7"/>
        <v>4.6684565366388639E-2</v>
      </c>
      <c r="X141" s="12">
        <f t="shared" ca="1" si="5"/>
        <v>4.9462908551312718E-2</v>
      </c>
    </row>
    <row r="142" spans="21:24">
      <c r="U142" s="8">
        <f t="shared" ca="1" si="6"/>
        <v>44228.695798032408</v>
      </c>
      <c r="V142" s="11">
        <f ca="1">_xll.HLV5r3.Financial.Cache.GetValue(IRCurveOIS, U142)</f>
        <v>0.92438569635563816</v>
      </c>
      <c r="W142" s="12">
        <f t="shared" ca="1" si="7"/>
        <v>4.6616199230381995E-2</v>
      </c>
      <c r="X142" s="12">
        <f t="shared" ca="1" si="5"/>
        <v>4.9428744455794767E-2</v>
      </c>
    </row>
    <row r="143" spans="21:24">
      <c r="U143" s="8">
        <f t="shared" ca="1" si="6"/>
        <v>44235.695798032408</v>
      </c>
      <c r="V143" s="11">
        <f ca="1">_xll.HLV5r3.Financial.Cache.GetValue(IRCurveOIS, U143)</f>
        <v>0.92356123494622111</v>
      </c>
      <c r="W143" s="12">
        <f t="shared" ca="1" si="7"/>
        <v>4.6547832308631652E-2</v>
      </c>
      <c r="X143" s="12">
        <f t="shared" ca="1" si="5"/>
        <v>4.939458006867864E-2</v>
      </c>
    </row>
    <row r="144" spans="21:24">
      <c r="U144" s="8">
        <f t="shared" ca="1" si="6"/>
        <v>44242.695798032408</v>
      </c>
      <c r="V144" s="11">
        <f ca="1">_xll.HLV5r3.Financial.Cache.GetValue(IRCurveOIS, U144)</f>
        <v>0.92273871765596882</v>
      </c>
      <c r="W144" s="12">
        <f t="shared" ca="1" si="7"/>
        <v>4.6479464600882911E-2</v>
      </c>
      <c r="X144" s="12">
        <f t="shared" ca="1" si="5"/>
        <v>4.9360415389957453E-2</v>
      </c>
    </row>
    <row r="145" spans="21:24">
      <c r="U145" s="8">
        <f t="shared" ca="1" si="6"/>
        <v>44249.695798032408</v>
      </c>
      <c r="V145" s="11">
        <f ca="1">_xll.HLV5r3.Financial.Cache.GetValue(IRCurveOIS, U145)</f>
        <v>0.9219181406148993</v>
      </c>
      <c r="W145" s="12">
        <f t="shared" ca="1" si="7"/>
        <v>4.6411096107355734E-2</v>
      </c>
      <c r="X145" s="12">
        <f t="shared" ca="1" si="5"/>
        <v>4.9326250419627266E-2</v>
      </c>
    </row>
    <row r="146" spans="21:24">
      <c r="U146" s="8">
        <f t="shared" ca="1" si="6"/>
        <v>44256.695798032408</v>
      </c>
      <c r="V146" s="11">
        <f ca="1">_xll.HLV5r3.Financial.Cache.GetValue(IRCurveOIS, U146)</f>
        <v>0.92109949996405582</v>
      </c>
      <c r="W146" s="12">
        <f t="shared" ca="1" si="7"/>
        <v>4.6342726828026981E-2</v>
      </c>
      <c r="X146" s="12">
        <f t="shared" ca="1" si="5"/>
        <v>4.9292085157683872E-2</v>
      </c>
    </row>
    <row r="147" spans="21:24">
      <c r="U147" s="8">
        <f t="shared" ca="1" si="6"/>
        <v>44263.695798032408</v>
      </c>
      <c r="V147" s="11">
        <f ca="1">_xll.HLV5r3.Financial.Cache.GetValue(IRCurveOIS, U147)</f>
        <v>0.92028279185548056</v>
      </c>
      <c r="W147" s="12">
        <f t="shared" ca="1" si="7"/>
        <v>4.6274356762653505E-2</v>
      </c>
      <c r="X147" s="12">
        <f t="shared" ca="1" si="5"/>
        <v>4.925791960412057E-2</v>
      </c>
    </row>
    <row r="148" spans="21:24">
      <c r="U148" s="8">
        <f t="shared" ca="1" si="6"/>
        <v>44270.695798032408</v>
      </c>
      <c r="V148" s="11">
        <f ca="1">_xll.HLV5r3.Financial.Cache.GetValue(IRCurveOIS, U148)</f>
        <v>0.91946801245217713</v>
      </c>
      <c r="W148" s="12">
        <f t="shared" ca="1" si="7"/>
        <v>4.620598591144371E-2</v>
      </c>
      <c r="X148" s="12">
        <f t="shared" ca="1" si="5"/>
        <v>4.9223753758933252E-2</v>
      </c>
    </row>
    <row r="149" spans="21:24">
      <c r="U149" s="8">
        <f t="shared" ca="1" si="6"/>
        <v>44277.695798032408</v>
      </c>
      <c r="V149" s="11">
        <f ca="1">_xll.HLV5r3.Financial.Cache.GetValue(IRCurveOIS, U149)</f>
        <v>0.91865515792808483</v>
      </c>
      <c r="W149" s="12">
        <f t="shared" ca="1" si="7"/>
        <v>4.6137614274397602E-2</v>
      </c>
      <c r="X149" s="12">
        <f t="shared" ca="1" si="5"/>
        <v>4.9189587622117795E-2</v>
      </c>
    </row>
    <row r="150" spans="21:24">
      <c r="U150" s="8">
        <f t="shared" ca="1" si="6"/>
        <v>44284.695798032408</v>
      </c>
      <c r="V150" s="11">
        <f ca="1">_xll.HLV5r3.Financial.Cache.GetValue(IRCurveOIS, U150)</f>
        <v>0.91784422446805325</v>
      </c>
      <c r="W150" s="12">
        <f t="shared" ca="1" si="7"/>
        <v>4.6069241851248881E-2</v>
      </c>
      <c r="X150" s="12">
        <f t="shared" ca="1" si="5"/>
        <v>4.9155421193667538E-2</v>
      </c>
    </row>
    <row r="151" spans="21:24">
      <c r="U151" s="8">
        <f t="shared" ca="1" si="6"/>
        <v>44291.695798032408</v>
      </c>
      <c r="V151" s="11">
        <f ca="1">_xll.HLV5r3.Financial.Cache.GetValue(IRCurveOIS, U151)</f>
        <v>0.91703520826780482</v>
      </c>
      <c r="W151" s="12">
        <f t="shared" ca="1" si="7"/>
        <v>4.6000868642217529E-2</v>
      </c>
      <c r="X151" s="12">
        <f t="shared" ca="1" si="5"/>
        <v>4.9121254473578284E-2</v>
      </c>
    </row>
    <row r="152" spans="21:24">
      <c r="U152" s="8">
        <f t="shared" ca="1" si="6"/>
        <v>44298.695798032408</v>
      </c>
      <c r="V152" s="11">
        <f ca="1">_xll.HLV5r3.Financial.Cache.GetValue(IRCurveOIS, U152)</f>
        <v>0.91622339477864656</v>
      </c>
      <c r="W152" s="12">
        <f t="shared" ca="1" si="7"/>
        <v>4.6200822892164935E-2</v>
      </c>
      <c r="X152" s="12">
        <f t="shared" ca="1" si="5"/>
        <v>4.9089972139462833E-2</v>
      </c>
    </row>
    <row r="153" spans="21:24">
      <c r="U153" s="8">
        <f t="shared" ca="1" si="6"/>
        <v>44305.695798032408</v>
      </c>
      <c r="V153" s="11">
        <f ca="1">_xll.HLV5r3.Financial.Cache.GetValue(IRCurveOIS, U153)</f>
        <v>0.91541260511262923</v>
      </c>
      <c r="W153" s="12">
        <f t="shared" ca="1" si="7"/>
        <v>4.6183425366801263E-2</v>
      </c>
      <c r="X153" s="12">
        <f t="shared" ca="1" si="5"/>
        <v>4.9059170344025231E-2</v>
      </c>
    </row>
    <row r="154" spans="21:24">
      <c r="U154" s="8">
        <f t="shared" ca="1" si="6"/>
        <v>44312.695798032408</v>
      </c>
      <c r="V154" s="11">
        <f ca="1">_xll.HLV5r3.Financial.Cache.GetValue(IRCurveOIS, U154)</f>
        <v>0.91460361313785066</v>
      </c>
      <c r="W154" s="12">
        <f t="shared" ca="1" si="7"/>
        <v>4.6121786930045171E-2</v>
      </c>
      <c r="X154" s="12">
        <f t="shared" ca="1" si="5"/>
        <v>4.9028368311560516E-2</v>
      </c>
    </row>
    <row r="155" spans="21:24">
      <c r="U155" s="8">
        <f t="shared" ca="1" si="6"/>
        <v>44319.695798032408</v>
      </c>
      <c r="V155" s="11">
        <f ca="1">_xll.HLV5r3.Financial.Cache.GetValue(IRCurveOIS, U155)</f>
        <v>0.91379641536797263</v>
      </c>
      <c r="W155" s="12">
        <f t="shared" ca="1" si="7"/>
        <v>4.606014785452861E-2</v>
      </c>
      <c r="X155" s="12">
        <f t="shared" ca="1" si="5"/>
        <v>4.8997566042065038E-2</v>
      </c>
    </row>
    <row r="156" spans="21:24">
      <c r="U156" s="8">
        <f t="shared" ca="1" si="6"/>
        <v>44326.695798032408</v>
      </c>
      <c r="V156" s="11">
        <f ca="1">_xll.HLV5r3.Financial.Cache.GetValue(IRCurveOIS, U156)</f>
        <v>0.91299100832605762</v>
      </c>
      <c r="W156" s="12">
        <f t="shared" ca="1" si="7"/>
        <v>4.5998508140205265E-2</v>
      </c>
      <c r="X156" s="12">
        <f t="shared" ca="1" si="5"/>
        <v>4.896676353553512E-2</v>
      </c>
    </row>
    <row r="157" spans="21:24">
      <c r="U157" s="8">
        <f t="shared" ca="1" si="6"/>
        <v>44333.695798032408</v>
      </c>
      <c r="V157" s="11">
        <f ca="1">_xll.HLV5r3.Financial.Cache.GetValue(IRCurveOIS, U157)</f>
        <v>0.91218738854454406</v>
      </c>
      <c r="W157" s="12">
        <f t="shared" ca="1" si="7"/>
        <v>4.5936867787109863E-2</v>
      </c>
      <c r="X157" s="12">
        <f t="shared" ca="1" si="5"/>
        <v>4.893596079196718E-2</v>
      </c>
    </row>
    <row r="158" spans="21:24">
      <c r="U158" s="8">
        <f t="shared" ca="1" si="6"/>
        <v>44340.695798032408</v>
      </c>
      <c r="V158" s="11">
        <f ca="1">_xll.HLV5r3.Financial.Cache.GetValue(IRCurveOIS, U158)</f>
        <v>0.9113855525652238</v>
      </c>
      <c r="W158" s="12">
        <f t="shared" ca="1" si="7"/>
        <v>4.5875226795091893E-2</v>
      </c>
      <c r="X158" s="12">
        <f t="shared" ca="1" si="5"/>
        <v>4.8905157811356577E-2</v>
      </c>
    </row>
    <row r="159" spans="21:24">
      <c r="U159" s="8">
        <f t="shared" ca="1" si="6"/>
        <v>44347.695798032408</v>
      </c>
      <c r="V159" s="11">
        <f ca="1">_xll.HLV5r3.Financial.Cache.GetValue(IRCurveOIS, U159)</f>
        <v>0.91058549693921098</v>
      </c>
      <c r="W159" s="12">
        <f t="shared" ca="1" si="7"/>
        <v>4.5813585164440819E-2</v>
      </c>
      <c r="X159" s="12">
        <f t="shared" ca="1" si="5"/>
        <v>4.8874354593701506E-2</v>
      </c>
    </row>
    <row r="160" spans="21:24">
      <c r="U160" s="8">
        <f t="shared" ca="1" si="6"/>
        <v>44354.695798032408</v>
      </c>
      <c r="V160" s="11">
        <f ca="1">_xll.HLV5r3.Financial.Cache.GetValue(IRCurveOIS, U160)</f>
        <v>0.90978721822692732</v>
      </c>
      <c r="W160" s="12">
        <f t="shared" ca="1" si="7"/>
        <v>4.5751942894855589E-2</v>
      </c>
      <c r="X160" s="12">
        <f t="shared" ca="1" si="5"/>
        <v>4.8843551138997417E-2</v>
      </c>
    </row>
    <row r="161" spans="21:24">
      <c r="U161" s="8">
        <f t="shared" ca="1" si="6"/>
        <v>44361.695798032408</v>
      </c>
      <c r="V161" s="11">
        <f ca="1">_xll.HLV5r3.Financial.Cache.GetValue(IRCurveOIS, U161)</f>
        <v>0.90899071299807155</v>
      </c>
      <c r="W161" s="12">
        <f t="shared" ca="1" si="7"/>
        <v>4.5690299986440426E-2</v>
      </c>
      <c r="X161" s="12">
        <f t="shared" ca="1" si="5"/>
        <v>4.8812747447240672E-2</v>
      </c>
    </row>
    <row r="162" spans="21:24">
      <c r="U162" s="8">
        <f t="shared" ca="1" si="6"/>
        <v>44368.695798032408</v>
      </c>
      <c r="V162" s="11">
        <f ca="1">_xll.HLV5r3.Financial.Cache.GetValue(IRCurveOIS, U162)</f>
        <v>0.90819597783159689</v>
      </c>
      <c r="W162" s="12">
        <f t="shared" ca="1" si="7"/>
        <v>4.5628656439149005E-2</v>
      </c>
      <c r="X162" s="12">
        <f t="shared" ca="1" si="5"/>
        <v>4.878194351842758E-2</v>
      </c>
    </row>
    <row r="163" spans="21:24">
      <c r="U163" s="8">
        <f t="shared" ca="1" si="6"/>
        <v>44375.695798032408</v>
      </c>
      <c r="V163" s="11">
        <f ca="1">_xll.HLV5r3.Financial.Cache.GetValue(IRCurveOIS, U163)</f>
        <v>0.90740300931568663</v>
      </c>
      <c r="W163" s="12">
        <f t="shared" ca="1" si="7"/>
        <v>4.5567012252992915E-2</v>
      </c>
      <c r="X163" s="12">
        <f t="shared" ca="1" si="5"/>
        <v>4.8751139352554554E-2</v>
      </c>
    </row>
    <row r="164" spans="21:24">
      <c r="U164" s="8">
        <f t="shared" ca="1" si="6"/>
        <v>44382.695798032408</v>
      </c>
      <c r="V164" s="11">
        <f ca="1">_xll.HLV5r3.Financial.Cache.GetValue(IRCurveOIS, U164)</f>
        <v>0.90661180404773045</v>
      </c>
      <c r="W164" s="12">
        <f t="shared" ca="1" si="7"/>
        <v>4.5505367427960568E-2</v>
      </c>
      <c r="X164" s="12">
        <f t="shared" ca="1" si="5"/>
        <v>4.872033494961793E-2</v>
      </c>
    </row>
    <row r="165" spans="21:24">
      <c r="U165" s="8">
        <f t="shared" ca="1" si="6"/>
        <v>44389.695798032408</v>
      </c>
      <c r="V165" s="11">
        <f ca="1">_xll.HLV5r3.Financial.Cache.GetValue(IRCurveOIS, U165)</f>
        <v>0.90582235863430205</v>
      </c>
      <c r="W165" s="12">
        <f t="shared" ca="1" si="7"/>
        <v>4.5443721963924606E-2</v>
      </c>
      <c r="X165" s="12">
        <f t="shared" ca="1" si="5"/>
        <v>4.868953030961308E-2</v>
      </c>
    </row>
    <row r="166" spans="21:24">
      <c r="U166" s="8">
        <f t="shared" ca="1" si="6"/>
        <v>44396.695798032408</v>
      </c>
      <c r="V166" s="11">
        <f ca="1">_xll.HLV5r3.Financial.Cache.GetValue(IRCurveOIS, U166)</f>
        <v>0.90503466969112822</v>
      </c>
      <c r="W166" s="12">
        <f t="shared" ca="1" si="7"/>
        <v>4.5382075861174487E-2</v>
      </c>
      <c r="X166" s="12">
        <f t="shared" ca="1" si="5"/>
        <v>4.8658725432538276E-2</v>
      </c>
    </row>
    <row r="167" spans="21:24">
      <c r="U167" s="8">
        <f t="shared" ca="1" si="6"/>
        <v>44403.695798032408</v>
      </c>
      <c r="V167" s="11">
        <f ca="1">_xll.HLV5r3.Financial.Cache.GetValue(IRCurveOIS, U167)</f>
        <v>0.90424873384307558</v>
      </c>
      <c r="W167" s="12">
        <f t="shared" ca="1" si="7"/>
        <v>4.5320429119420753E-2</v>
      </c>
      <c r="X167" s="12">
        <f t="shared" ca="1" si="5"/>
        <v>4.8627920318388917E-2</v>
      </c>
    </row>
    <row r="168" spans="21:24">
      <c r="U168" s="8">
        <f t="shared" ca="1" si="6"/>
        <v>44410.695798032408</v>
      </c>
      <c r="V168" s="11">
        <f ca="1">_xll.HLV5r3.Financial.Cache.GetValue(IRCurveOIS, U168)</f>
        <v>0.90346454772411988</v>
      </c>
      <c r="W168" s="12">
        <f t="shared" ca="1" si="7"/>
        <v>4.5258781738721297E-2</v>
      </c>
      <c r="X168" s="12">
        <f t="shared" ca="1" si="5"/>
        <v>4.8597114967161334E-2</v>
      </c>
    </row>
    <row r="169" spans="21:24">
      <c r="U169" s="8">
        <f t="shared" ca="1" si="6"/>
        <v>44417.695798032408</v>
      </c>
      <c r="V169" s="11">
        <f ca="1">_xll.HLV5r3.Financial.Cache.GetValue(IRCurveOIS, U169)</f>
        <v>0.90268210797732396</v>
      </c>
      <c r="W169" s="12">
        <f t="shared" ca="1" si="7"/>
        <v>4.5197133719076125E-2</v>
      </c>
      <c r="X169" s="12">
        <f t="shared" ca="1" si="5"/>
        <v>4.8566309378851868E-2</v>
      </c>
    </row>
    <row r="170" spans="21:24">
      <c r="U170" s="8">
        <f t="shared" ca="1" si="6"/>
        <v>44424.695798032408</v>
      </c>
      <c r="V170" s="11">
        <f ca="1">_xll.HLV5r3.Financial.Cache.GetValue(IRCurveOIS, U170)</f>
        <v>0.90190141125481416</v>
      </c>
      <c r="W170" s="12">
        <f t="shared" ca="1" si="7"/>
        <v>4.5135485060485224E-2</v>
      </c>
      <c r="X170" s="12">
        <f t="shared" ca="1" si="5"/>
        <v>4.8535503553456927E-2</v>
      </c>
    </row>
    <row r="171" spans="21:24">
      <c r="U171" s="8">
        <f t="shared" ca="1" si="6"/>
        <v>44431.695798032408</v>
      </c>
      <c r="V171" s="11">
        <f ca="1">_xll.HLV5r3.Financial.Cache.GetValue(IRCurveOIS, U171)</f>
        <v>0.90112245421775694</v>
      </c>
      <c r="W171" s="12">
        <f t="shared" ca="1" si="7"/>
        <v>4.5073835762925452E-2</v>
      </c>
      <c r="X171" s="12">
        <f t="shared" ca="1" si="5"/>
        <v>4.8504697490972845E-2</v>
      </c>
    </row>
    <row r="172" spans="21:24">
      <c r="U172" s="8">
        <f t="shared" ca="1" si="6"/>
        <v>44438.695798032408</v>
      </c>
      <c r="V172" s="11">
        <f ca="1">_xll.HLV5r3.Financial.Cache.GetValue(IRCurveOIS, U172)</f>
        <v>0.90034523353633722</v>
      </c>
      <c r="W172" s="12">
        <f t="shared" ca="1" si="7"/>
        <v>4.5012185826281019E-2</v>
      </c>
      <c r="X172" s="12">
        <f t="shared" ca="1" si="5"/>
        <v>4.847389119139503E-2</v>
      </c>
    </row>
    <row r="173" spans="21:24">
      <c r="U173" s="8">
        <f t="shared" ca="1" si="6"/>
        <v>44445.695798032408</v>
      </c>
      <c r="V173" s="11">
        <f ca="1">_xll.HLV5r3.Financial.Cache.GetValue(IRCurveOIS, U173)</f>
        <v>0.89956974588972771</v>
      </c>
      <c r="W173" s="12">
        <f t="shared" ca="1" si="7"/>
        <v>4.4950535250841375E-2</v>
      </c>
      <c r="X173" s="12">
        <f t="shared" ca="1" si="5"/>
        <v>4.8443084654721691E-2</v>
      </c>
    </row>
    <row r="174" spans="21:24">
      <c r="U174" s="8">
        <f t="shared" ca="1" si="6"/>
        <v>44452.695798032408</v>
      </c>
      <c r="V174" s="11">
        <f ca="1">_xll.HLV5r3.Financial.Cache.GetValue(IRCurveOIS, U174)</f>
        <v>0.89879598796607652</v>
      </c>
      <c r="W174" s="12">
        <f t="shared" ca="1" si="7"/>
        <v>4.4888884036293923E-2</v>
      </c>
      <c r="X174" s="12">
        <f t="shared" ca="1" si="5"/>
        <v>4.8412277880948193E-2</v>
      </c>
    </row>
    <row r="175" spans="21:24">
      <c r="U175" s="8">
        <f t="shared" ca="1" si="6"/>
        <v>44459.695798032408</v>
      </c>
      <c r="V175" s="11">
        <f ca="1">_xll.HLV5r3.Financial.Cache.GetValue(IRCurveOIS, U175)</f>
        <v>0.89802395646247635</v>
      </c>
      <c r="W175" s="12">
        <f t="shared" ca="1" si="7"/>
        <v>4.4827232182742857E-2</v>
      </c>
      <c r="X175" s="12">
        <f t="shared" ca="1" si="5"/>
        <v>4.8381470870070983E-2</v>
      </c>
    </row>
    <row r="176" spans="21:24">
      <c r="U176" s="8">
        <f t="shared" ca="1" si="6"/>
        <v>44466.695798032408</v>
      </c>
      <c r="V176" s="11">
        <f ca="1">_xll.HLV5r3.Financial.Cache.GetValue(IRCurveOIS, U176)</f>
        <v>0.89725364808494379</v>
      </c>
      <c r="W176" s="12">
        <f t="shared" ca="1" si="7"/>
        <v>4.4765579690153441E-2</v>
      </c>
      <c r="X176" s="12">
        <f t="shared" ca="1" si="5"/>
        <v>4.8350663622086364E-2</v>
      </c>
    </row>
    <row r="177" spans="21:24">
      <c r="U177" s="8">
        <f t="shared" ca="1" si="6"/>
        <v>44473.695798032408</v>
      </c>
      <c r="V177" s="11">
        <f ca="1">_xll.HLV5r3.Financial.Cache.GetValue(IRCurveOIS, U177)</f>
        <v>0.89648505954839575</v>
      </c>
      <c r="W177" s="12">
        <f t="shared" ca="1" si="7"/>
        <v>4.4703926558525682E-2</v>
      </c>
      <c r="X177" s="12">
        <f t="shared" ca="1" si="5"/>
        <v>4.831985613699067E-2</v>
      </c>
    </row>
    <row r="178" spans="21:24">
      <c r="U178" s="8">
        <f t="shared" ca="1" si="6"/>
        <v>44480.695798032408</v>
      </c>
      <c r="V178" s="11">
        <f ca="1">_xll.HLV5r3.Financial.Cache.GetValue(IRCurveOIS, U178)</f>
        <v>0.89571818757662658</v>
      </c>
      <c r="W178" s="12">
        <f t="shared" ca="1" si="7"/>
        <v>4.4642272787836425E-2</v>
      </c>
      <c r="X178" s="12">
        <f t="shared" ca="1" si="5"/>
        <v>4.8289048414780288E-2</v>
      </c>
    </row>
    <row r="179" spans="21:24">
      <c r="U179" s="8">
        <f t="shared" ca="1" si="6"/>
        <v>44487.695798032408</v>
      </c>
      <c r="V179" s="11">
        <f ca="1">_xll.HLV5r3.Financial.Cache.GetValue(IRCurveOIS, U179)</f>
        <v>0.89495302890228701</v>
      </c>
      <c r="W179" s="12">
        <f t="shared" ca="1" si="7"/>
        <v>4.458061837796988E-2</v>
      </c>
      <c r="X179" s="12">
        <f t="shared" ca="1" si="5"/>
        <v>4.825824045545065E-2</v>
      </c>
    </row>
    <row r="180" spans="21:24">
      <c r="U180" s="7"/>
      <c r="V180" s="7"/>
      <c r="W180" s="7"/>
      <c r="X180" s="7"/>
    </row>
    <row r="181" spans="21:24">
      <c r="U181" s="7"/>
      <c r="V181" s="7"/>
      <c r="W181" s="7"/>
      <c r="X181" s="7"/>
    </row>
    <row r="182" spans="21:24">
      <c r="U182" s="7"/>
      <c r="V182" s="7"/>
      <c r="W182" s="7"/>
      <c r="X182" s="7"/>
    </row>
    <row r="183" spans="21:24">
      <c r="U183" s="7"/>
      <c r="V183" s="7"/>
      <c r="W183" s="7"/>
      <c r="X183" s="7"/>
    </row>
    <row r="184" spans="21:24">
      <c r="U184" s="7"/>
      <c r="V184" s="7"/>
      <c r="W184" s="7"/>
      <c r="X184" s="7"/>
    </row>
    <row r="185" spans="21:24">
      <c r="U185" s="7"/>
      <c r="V185" s="7"/>
      <c r="W185" s="7"/>
      <c r="X185" s="7"/>
    </row>
    <row r="186" spans="21:24">
      <c r="U186" s="7"/>
      <c r="V186" s="7"/>
      <c r="W186" s="7"/>
      <c r="X186" s="7"/>
    </row>
    <row r="187" spans="21:24">
      <c r="U187" s="7"/>
      <c r="V187" s="7"/>
      <c r="W187" s="7"/>
      <c r="X187" s="7"/>
    </row>
    <row r="188" spans="21:24">
      <c r="U188" s="7"/>
      <c r="V188" s="7"/>
      <c r="W188" s="7"/>
      <c r="X188" s="7"/>
    </row>
    <row r="189" spans="21:24">
      <c r="U189" s="7"/>
      <c r="V189" s="7"/>
      <c r="W189" s="7"/>
      <c r="X189" s="7"/>
    </row>
    <row r="190" spans="21:24">
      <c r="U190" s="7"/>
      <c r="V190" s="7"/>
      <c r="W190" s="7"/>
      <c r="X190" s="7"/>
    </row>
    <row r="191" spans="21:24">
      <c r="U191" s="7"/>
      <c r="V191" s="7"/>
      <c r="W191" s="7"/>
      <c r="X191" s="7"/>
    </row>
    <row r="192" spans="21:24">
      <c r="U192" s="7"/>
      <c r="V192" s="7"/>
      <c r="W192" s="7"/>
      <c r="X192" s="7"/>
    </row>
    <row r="193" spans="21:24">
      <c r="U193" s="7"/>
      <c r="V193" s="7"/>
      <c r="W193" s="7"/>
      <c r="X193" s="7"/>
    </row>
    <row r="194" spans="21:24">
      <c r="U194" s="7"/>
      <c r="V194" s="7"/>
      <c r="W194" s="7"/>
      <c r="X194" s="7"/>
    </row>
    <row r="195" spans="21:24">
      <c r="U195" s="7"/>
      <c r="V195" s="7"/>
      <c r="W195" s="7"/>
      <c r="X195" s="7"/>
    </row>
    <row r="196" spans="21:24">
      <c r="U196" s="7"/>
      <c r="V196" s="7"/>
      <c r="W196" s="7"/>
      <c r="X196" s="7"/>
    </row>
    <row r="197" spans="21:24">
      <c r="U197" s="7"/>
      <c r="V197" s="7"/>
      <c r="W197" s="7"/>
      <c r="X197" s="7"/>
    </row>
    <row r="198" spans="21:24">
      <c r="U198" s="7"/>
      <c r="V198" s="7"/>
      <c r="W198" s="7"/>
      <c r="X198" s="7"/>
    </row>
    <row r="199" spans="21:24">
      <c r="U199" s="7"/>
      <c r="V199" s="7"/>
      <c r="W199" s="7"/>
      <c r="X199" s="7"/>
    </row>
    <row r="200" spans="21:24">
      <c r="U200" s="7"/>
      <c r="V200" s="7"/>
      <c r="W200" s="7"/>
      <c r="X200" s="7"/>
    </row>
    <row r="201" spans="21:24">
      <c r="U201" s="7"/>
      <c r="V201" s="7"/>
      <c r="W201" s="7"/>
      <c r="X201" s="7"/>
    </row>
    <row r="202" spans="21:24">
      <c r="U202" s="7"/>
      <c r="V202" s="7"/>
      <c r="W202" s="7"/>
      <c r="X202" s="7"/>
    </row>
  </sheetData>
  <protectedRanges>
    <protectedRange sqref="G6:G7" name="Range1_2_1"/>
    <protectedRange sqref="L6:L7" name="Range1_2_1_2"/>
    <protectedRange sqref="D14" name="Range2_1_1_1"/>
  </protectedRanges>
  <mergeCells count="1">
    <mergeCell ref="C5:D5"/>
  </mergeCells>
  <phoneticPr fontId="54" type="noConversion"/>
  <dataValidations count="5">
    <dataValidation type="list" allowBlank="1" showInputMessage="1" showErrorMessage="1" sqref="D11" xr:uid="{00000000-0002-0000-0100-000000000000}">
      <formula1>"1D,1M,3M,6M"</formula1>
    </dataValidation>
    <dataValidation type="list" allowBlank="1" showInputMessage="1" showErrorMessage="1" sqref="F11:F29" xr:uid="{00000000-0002-0000-0100-000001000000}">
      <formula1>Assets</formula1>
    </dataValidation>
    <dataValidation type="list" allowBlank="1" showInputMessage="1" showErrorMessage="1" sqref="D14" xr:uid="{00000000-0002-0000-0100-000002000000}">
      <formula1>Algorithms</formula1>
    </dataValidation>
    <dataValidation type="list" allowBlank="1" showInputMessage="1" showErrorMessage="1" sqref="L7" xr:uid="{00000000-0002-0000-0100-000003000000}">
      <formula1>DayCount</formula1>
    </dataValidation>
    <dataValidation type="list" allowBlank="1" showInputMessage="1" showErrorMessage="1" sqref="L6" xr:uid="{00000000-0002-0000-0100-000004000000}">
      <formula1>Frequency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  <picture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B1:X202"/>
  <sheetViews>
    <sheetView showGridLines="0" topLeftCell="A19" zoomScale="80" workbookViewId="0">
      <selection activeCell="V59" sqref="V59:V179"/>
    </sheetView>
  </sheetViews>
  <sheetFormatPr defaultRowHeight="12.75"/>
  <cols>
    <col min="1" max="1" width="1.7109375" style="3" customWidth="1"/>
    <col min="2" max="2" width="8.85546875" style="3" customWidth="1"/>
    <col min="3" max="3" width="25.140625" style="3" customWidth="1"/>
    <col min="4" max="4" width="54.140625" style="3" bestFit="1" customWidth="1"/>
    <col min="5" max="5" width="4.28515625" style="3" customWidth="1"/>
    <col min="6" max="6" width="11.7109375" style="3" customWidth="1"/>
    <col min="7" max="7" width="8.5703125" style="3" bestFit="1" customWidth="1"/>
    <col min="8" max="8" width="18.42578125" style="3" bestFit="1" customWidth="1"/>
    <col min="9" max="9" width="6.5703125" style="57" bestFit="1" customWidth="1"/>
    <col min="10" max="10" width="9.85546875" style="3" bestFit="1" customWidth="1"/>
    <col min="11" max="11" width="10.85546875" style="3" customWidth="1"/>
    <col min="12" max="12" width="8.7109375" style="3" customWidth="1"/>
    <col min="13" max="13" width="6.28515625" style="3" customWidth="1"/>
    <col min="14" max="14" width="1.140625" style="3" customWidth="1"/>
    <col min="15" max="16" width="9.140625" style="3"/>
    <col min="17" max="17" width="22.42578125" style="3" bestFit="1" customWidth="1"/>
    <col min="18" max="19" width="13.140625" style="3" customWidth="1"/>
    <col min="20" max="20" width="11.7109375" style="3" customWidth="1"/>
    <col min="21" max="21" width="17.85546875" style="3" customWidth="1"/>
    <col min="22" max="22" width="9.5703125" style="3" bestFit="1" customWidth="1"/>
    <col min="23" max="23" width="11" style="3" bestFit="1" customWidth="1"/>
    <col min="24" max="24" width="9.5703125" style="3" bestFit="1" customWidth="1"/>
    <col min="25" max="25" width="9.140625" style="3"/>
    <col min="26" max="27" width="9.5703125" style="3" bestFit="1" customWidth="1"/>
    <col min="28" max="30" width="9.140625" style="3"/>
    <col min="31" max="31" width="22.5703125" style="3" bestFit="1" customWidth="1"/>
    <col min="32" max="32" width="16.5703125" style="3" bestFit="1" customWidth="1"/>
    <col min="33" max="34" width="16.42578125" style="3" customWidth="1"/>
    <col min="35" max="35" width="9.5703125" style="3" bestFit="1" customWidth="1"/>
    <col min="36" max="16384" width="9.140625" style="3"/>
  </cols>
  <sheetData>
    <row r="1" spans="2:23" ht="6" customHeight="1"/>
    <row r="2" spans="2:23" ht="9.75" customHeight="1">
      <c r="B2" s="23"/>
      <c r="C2" s="23"/>
      <c r="D2" s="23"/>
      <c r="E2" s="23"/>
      <c r="F2" s="23"/>
      <c r="G2" s="23"/>
      <c r="H2" s="23"/>
      <c r="I2" s="58"/>
      <c r="J2" s="23"/>
      <c r="K2" s="23"/>
      <c r="L2" s="23"/>
      <c r="M2" s="23"/>
    </row>
    <row r="3" spans="2:23" ht="30" customHeight="1" thickBot="1">
      <c r="B3" s="24"/>
      <c r="C3" s="24" t="s">
        <v>10</v>
      </c>
      <c r="D3" s="24"/>
      <c r="E3" s="24"/>
      <c r="F3" s="36">
        <f ca="1">TODAY()</f>
        <v>43647</v>
      </c>
      <c r="G3" s="24"/>
      <c r="H3" s="24"/>
      <c r="I3" s="59"/>
      <c r="J3" s="24"/>
      <c r="K3" s="24"/>
      <c r="L3" s="24"/>
      <c r="M3" s="24"/>
      <c r="N3" s="4"/>
    </row>
    <row r="4" spans="2:23" ht="14.25" thickTop="1" thickBot="1">
      <c r="B4" s="19"/>
      <c r="C4" s="19"/>
      <c r="D4" s="19"/>
      <c r="E4" s="19"/>
      <c r="F4" s="19"/>
      <c r="G4" s="19"/>
      <c r="H4" s="19"/>
      <c r="I4" s="60"/>
      <c r="J4" s="19"/>
      <c r="K4" s="20"/>
      <c r="L4" s="19"/>
      <c r="M4" s="19"/>
      <c r="N4" s="4"/>
      <c r="W4" s="34"/>
    </row>
    <row r="5" spans="2:23" ht="13.5" thickBot="1">
      <c r="B5" s="1"/>
      <c r="C5" s="67" t="s">
        <v>62</v>
      </c>
      <c r="D5" s="67" t="str">
        <f ca="1">_xll.HLV5r3.Financial.Cache.CreateCurve_Old(C6:D15, H11:H34, G11:G34, L11:L34)</f>
        <v>Market.QR_LIVE.RateCurve.AUD-LIBOR-BBA-1M</v>
      </c>
      <c r="E5" s="2"/>
      <c r="F5" s="28" t="s">
        <v>18</v>
      </c>
      <c r="G5" s="29"/>
      <c r="H5" s="61"/>
      <c r="I5" s="61"/>
      <c r="J5" s="2"/>
      <c r="K5" s="26" t="s">
        <v>27</v>
      </c>
      <c r="L5" s="43"/>
      <c r="M5" s="1"/>
      <c r="N5" s="4"/>
      <c r="W5" s="34"/>
    </row>
    <row r="6" spans="2:23" ht="13.5" thickBot="1">
      <c r="B6" s="1"/>
      <c r="C6" s="68" t="s">
        <v>63</v>
      </c>
      <c r="D6" s="69" t="s">
        <v>64</v>
      </c>
      <c r="E6" s="2"/>
      <c r="F6" s="17" t="s">
        <v>13</v>
      </c>
      <c r="G6" s="37">
        <f>IRBootstrap3m!G6</f>
        <v>0.05</v>
      </c>
      <c r="H6" s="61"/>
      <c r="I6" s="61"/>
      <c r="J6" s="2"/>
      <c r="K6" s="44" t="s">
        <v>28</v>
      </c>
      <c r="L6" s="45" t="s">
        <v>12</v>
      </c>
      <c r="M6" s="1"/>
      <c r="N6" s="4"/>
      <c r="W6" s="34"/>
    </row>
    <row r="7" spans="2:23">
      <c r="B7" s="1"/>
      <c r="C7" s="70" t="s">
        <v>65</v>
      </c>
      <c r="D7" s="71">
        <f ca="1">NOW()</f>
        <v>43647.695798032408</v>
      </c>
      <c r="E7" s="1"/>
      <c r="F7" s="18" t="s">
        <v>14</v>
      </c>
      <c r="G7" s="16">
        <f>IRBootstrap3m!G7</f>
        <v>0.05</v>
      </c>
      <c r="H7" s="61"/>
      <c r="I7" s="61"/>
      <c r="J7" s="2"/>
      <c r="K7" s="46" t="s">
        <v>29</v>
      </c>
      <c r="L7" s="52" t="s">
        <v>32</v>
      </c>
      <c r="M7" s="1"/>
      <c r="N7" s="4"/>
      <c r="W7" s="34"/>
    </row>
    <row r="8" spans="2:23" ht="13.5" thickBot="1">
      <c r="B8" s="1"/>
      <c r="C8" s="72" t="s">
        <v>66</v>
      </c>
      <c r="D8" s="73">
        <f ca="1">D7</f>
        <v>43647.695798032408</v>
      </c>
      <c r="E8" s="1"/>
      <c r="F8" s="1"/>
      <c r="G8" s="1"/>
      <c r="H8" s="1"/>
      <c r="I8" s="61"/>
      <c r="J8" s="2"/>
      <c r="K8" s="2"/>
      <c r="L8" s="1"/>
      <c r="M8" s="1"/>
      <c r="N8" s="4"/>
      <c r="W8" s="34"/>
    </row>
    <row r="9" spans="2:23">
      <c r="B9" s="1"/>
      <c r="C9" s="74" t="s">
        <v>111</v>
      </c>
      <c r="D9" s="75" t="s">
        <v>135</v>
      </c>
      <c r="E9" s="1"/>
      <c r="F9" s="26" t="s">
        <v>9</v>
      </c>
      <c r="G9" s="6"/>
      <c r="H9" s="6"/>
      <c r="I9" s="62"/>
      <c r="J9" s="6"/>
      <c r="K9" s="6"/>
      <c r="L9" s="6"/>
      <c r="M9" s="1"/>
      <c r="N9" s="4"/>
      <c r="W9" s="34"/>
    </row>
    <row r="10" spans="2:23" ht="14.25" thickBot="1">
      <c r="B10" s="1"/>
      <c r="C10" s="72" t="s">
        <v>21</v>
      </c>
      <c r="D10" s="76" t="s">
        <v>67</v>
      </c>
      <c r="E10" s="1"/>
      <c r="F10" s="30" t="s">
        <v>15</v>
      </c>
      <c r="G10" s="35" t="s">
        <v>17</v>
      </c>
      <c r="H10" s="80"/>
      <c r="I10" s="30" t="s">
        <v>5</v>
      </c>
      <c r="J10" s="31" t="s">
        <v>16</v>
      </c>
      <c r="K10" s="33" t="s">
        <v>19</v>
      </c>
      <c r="L10" s="33" t="s">
        <v>92</v>
      </c>
      <c r="M10" s="1"/>
      <c r="N10" s="4"/>
      <c r="W10" s="34"/>
    </row>
    <row r="11" spans="2:23">
      <c r="B11" s="1"/>
      <c r="C11" s="72" t="s">
        <v>22</v>
      </c>
      <c r="D11" s="75" t="s">
        <v>26</v>
      </c>
      <c r="E11" s="6"/>
      <c r="F11" s="14" t="s">
        <v>73</v>
      </c>
      <c r="G11" s="15">
        <f>J11+L11</f>
        <v>0.05</v>
      </c>
      <c r="H11" s="15" t="str">
        <f>$D$15&amp;"-"&amp;F11&amp;"-"&amp;I11</f>
        <v>AUD-Deposit-1D</v>
      </c>
      <c r="I11" s="63" t="s">
        <v>45</v>
      </c>
      <c r="J11" s="15">
        <v>0.05</v>
      </c>
      <c r="K11" s="15"/>
      <c r="L11" s="15">
        <v>0</v>
      </c>
      <c r="M11" s="1"/>
      <c r="N11" s="4"/>
      <c r="W11" s="34"/>
    </row>
    <row r="12" spans="2:23">
      <c r="B12" s="1"/>
      <c r="C12" s="72" t="s">
        <v>68</v>
      </c>
      <c r="D12" s="75" t="str">
        <f>D10&amp;"-"&amp;D11</f>
        <v>AUD-LIBOR-BBA-1M</v>
      </c>
      <c r="E12" s="6"/>
      <c r="F12" s="14" t="s">
        <v>73</v>
      </c>
      <c r="G12" s="15">
        <f>J12+L12</f>
        <v>0.05</v>
      </c>
      <c r="H12" s="15" t="str">
        <f t="shared" ref="H12:H34" si="0">$D$15&amp;"-"&amp;F12&amp;"-"&amp;I12</f>
        <v>AUD-Deposit-1M</v>
      </c>
      <c r="I12" s="63" t="s">
        <v>26</v>
      </c>
      <c r="J12" s="15">
        <v>0.05</v>
      </c>
      <c r="K12" s="15"/>
      <c r="L12" s="15">
        <v>0</v>
      </c>
      <c r="M12" s="1"/>
      <c r="N12" s="4"/>
      <c r="W12" s="34"/>
    </row>
    <row r="13" spans="2:23">
      <c r="B13" s="1"/>
      <c r="C13" s="72" t="s">
        <v>69</v>
      </c>
      <c r="D13" s="75" t="str">
        <f>D6&amp;"."&amp;D12</f>
        <v>RateCurve.AUD-LIBOR-BBA-1M</v>
      </c>
      <c r="E13" s="6"/>
      <c r="F13" s="14" t="s">
        <v>73</v>
      </c>
      <c r="G13" s="15">
        <f>J13+L13</f>
        <v>0.05</v>
      </c>
      <c r="H13" s="15" t="str">
        <f t="shared" si="0"/>
        <v>AUD-Deposit-2M</v>
      </c>
      <c r="I13" s="63" t="s">
        <v>46</v>
      </c>
      <c r="J13" s="15">
        <v>0.05</v>
      </c>
      <c r="K13" s="15"/>
      <c r="L13" s="15">
        <v>0</v>
      </c>
      <c r="M13" s="1"/>
      <c r="N13" s="4"/>
      <c r="W13" s="34"/>
    </row>
    <row r="14" spans="2:23">
      <c r="B14" s="1"/>
      <c r="C14" s="72" t="s">
        <v>24</v>
      </c>
      <c r="D14" s="75" t="s">
        <v>70</v>
      </c>
      <c r="E14" s="6"/>
      <c r="F14" s="14" t="s">
        <v>73</v>
      </c>
      <c r="G14" s="15">
        <f>J14+L14</f>
        <v>0.05</v>
      </c>
      <c r="H14" s="15" t="str">
        <f t="shared" si="0"/>
        <v>AUD-Deposit-3M</v>
      </c>
      <c r="I14" s="63" t="s">
        <v>23</v>
      </c>
      <c r="J14" s="15">
        <v>0.05</v>
      </c>
      <c r="K14" s="15"/>
      <c r="L14" s="15">
        <v>0</v>
      </c>
      <c r="M14" s="1"/>
      <c r="N14" s="4"/>
      <c r="W14" s="34"/>
    </row>
    <row r="15" spans="2:23" ht="13.5" thickBot="1">
      <c r="B15" s="1"/>
      <c r="C15" s="77" t="s">
        <v>71</v>
      </c>
      <c r="D15" s="78" t="str">
        <f>MID(D10,1,3)</f>
        <v>AUD</v>
      </c>
      <c r="E15" s="6"/>
      <c r="F15" s="14" t="s">
        <v>74</v>
      </c>
      <c r="G15" s="15">
        <f>1-(J15-K15)</f>
        <v>5.0000000000000044E-2</v>
      </c>
      <c r="H15" s="55" t="str">
        <f t="shared" si="0"/>
        <v>AUD-IRFuture-IR-1</v>
      </c>
      <c r="I15" s="63" t="str">
        <f>Config!H6</f>
        <v>IR-1</v>
      </c>
      <c r="J15" s="15">
        <v>0.95</v>
      </c>
      <c r="K15" s="83">
        <v>0</v>
      </c>
      <c r="L15" s="15">
        <v>0.15</v>
      </c>
      <c r="M15" s="1"/>
      <c r="N15" s="4"/>
      <c r="W15" s="34"/>
    </row>
    <row r="16" spans="2:23" ht="13.5" thickBot="1">
      <c r="B16" s="1"/>
      <c r="C16" s="1"/>
      <c r="D16" s="1"/>
      <c r="E16" s="6"/>
      <c r="F16" s="14" t="s">
        <v>74</v>
      </c>
      <c r="G16" s="15">
        <f t="shared" ref="G16:G22" si="1">1-(J16-K16)</f>
        <v>5.0000000000000044E-2</v>
      </c>
      <c r="H16" s="55" t="str">
        <f t="shared" si="0"/>
        <v>AUD-IRFuture-IR-2</v>
      </c>
      <c r="I16" s="63" t="str">
        <f>Config!H7</f>
        <v>IR-2</v>
      </c>
      <c r="J16" s="15">
        <v>0.95</v>
      </c>
      <c r="K16" s="15">
        <f>K15*6/7+K22/7</f>
        <v>0</v>
      </c>
      <c r="L16" s="15">
        <v>0.15</v>
      </c>
      <c r="M16" s="1"/>
      <c r="N16" s="4"/>
      <c r="W16" s="34"/>
    </row>
    <row r="17" spans="2:23">
      <c r="B17" s="1"/>
      <c r="C17" s="26" t="s">
        <v>4</v>
      </c>
      <c r="D17" s="27"/>
      <c r="E17" s="6"/>
      <c r="F17" s="14" t="s">
        <v>74</v>
      </c>
      <c r="G17" s="15">
        <f t="shared" si="1"/>
        <v>5.0000000000000044E-2</v>
      </c>
      <c r="H17" s="55" t="str">
        <f t="shared" si="0"/>
        <v>AUD-IRFuture-IR-3</v>
      </c>
      <c r="I17" s="63" t="str">
        <f>Config!H8</f>
        <v>IR-3</v>
      </c>
      <c r="J17" s="15">
        <v>0.95</v>
      </c>
      <c r="K17" s="15">
        <f>K15*5/7+K22*2/7</f>
        <v>0</v>
      </c>
      <c r="L17" s="15">
        <v>0.15</v>
      </c>
      <c r="M17" s="1"/>
      <c r="N17" s="4"/>
      <c r="W17" s="34"/>
    </row>
    <row r="18" spans="2:23">
      <c r="B18" s="1"/>
      <c r="C18" s="1"/>
      <c r="D18" s="1"/>
      <c r="E18" s="6"/>
      <c r="F18" s="14" t="s">
        <v>74</v>
      </c>
      <c r="G18" s="15">
        <f t="shared" si="1"/>
        <v>5.0000000000000044E-2</v>
      </c>
      <c r="H18" s="55" t="str">
        <f t="shared" si="0"/>
        <v>AUD-IRFuture-IR-4</v>
      </c>
      <c r="I18" s="63" t="str">
        <f>Config!H9</f>
        <v>IR-4</v>
      </c>
      <c r="J18" s="15">
        <v>0.95</v>
      </c>
      <c r="K18" s="15">
        <f>K15*4/7+K22*3/7</f>
        <v>0</v>
      </c>
      <c r="L18" s="15">
        <v>0.15</v>
      </c>
      <c r="M18" s="1"/>
      <c r="N18" s="4"/>
      <c r="W18" s="34"/>
    </row>
    <row r="19" spans="2:23">
      <c r="B19" s="1"/>
      <c r="C19" s="1"/>
      <c r="D19" s="1"/>
      <c r="E19" s="6"/>
      <c r="F19" s="14" t="s">
        <v>74</v>
      </c>
      <c r="G19" s="15">
        <f t="shared" si="1"/>
        <v>5.0000000000000044E-2</v>
      </c>
      <c r="H19" s="55" t="str">
        <f t="shared" si="0"/>
        <v>AUD-IRFuture-IR-5</v>
      </c>
      <c r="I19" s="63" t="str">
        <f>Config!H10</f>
        <v>IR-5</v>
      </c>
      <c r="J19" s="15">
        <v>0.95</v>
      </c>
      <c r="K19" s="15">
        <f>K15*3/7+K22*4/7</f>
        <v>0</v>
      </c>
      <c r="L19" s="15">
        <v>0.15</v>
      </c>
      <c r="M19" s="1"/>
      <c r="N19" s="4"/>
      <c r="W19" s="34"/>
    </row>
    <row r="20" spans="2:23">
      <c r="B20" s="1"/>
      <c r="C20" s="1"/>
      <c r="D20" s="1"/>
      <c r="E20" s="6"/>
      <c r="F20" s="14" t="s">
        <v>74</v>
      </c>
      <c r="G20" s="15">
        <f t="shared" si="1"/>
        <v>5.0000000000000044E-2</v>
      </c>
      <c r="H20" s="55" t="str">
        <f t="shared" si="0"/>
        <v>AUD-IRFuture-IR-6</v>
      </c>
      <c r="I20" s="63" t="str">
        <f>Config!H11</f>
        <v>IR-6</v>
      </c>
      <c r="J20" s="15">
        <v>0.95</v>
      </c>
      <c r="K20" s="15">
        <f>K15*2/7+K22*5/7</f>
        <v>0</v>
      </c>
      <c r="L20" s="15">
        <v>0.15</v>
      </c>
      <c r="M20" s="1"/>
      <c r="N20" s="4"/>
      <c r="W20" s="34"/>
    </row>
    <row r="21" spans="2:23">
      <c r="B21" s="1"/>
      <c r="C21" s="6"/>
      <c r="D21" s="6"/>
      <c r="E21" s="6"/>
      <c r="F21" s="14" t="s">
        <v>74</v>
      </c>
      <c r="G21" s="15">
        <f t="shared" si="1"/>
        <v>5.0000000000000044E-2</v>
      </c>
      <c r="H21" s="55" t="str">
        <f t="shared" si="0"/>
        <v>AUD-IRFuture-IR-7</v>
      </c>
      <c r="I21" s="63" t="str">
        <f>Config!H12</f>
        <v>IR-7</v>
      </c>
      <c r="J21" s="15">
        <v>0.95</v>
      </c>
      <c r="K21" s="15">
        <f>K15/7+K22*6/7</f>
        <v>0</v>
      </c>
      <c r="L21" s="15">
        <v>0.15</v>
      </c>
      <c r="M21" s="1"/>
      <c r="N21" s="4"/>
      <c r="W21" s="34"/>
    </row>
    <row r="22" spans="2:23">
      <c r="B22" s="1"/>
      <c r="C22" s="6"/>
      <c r="D22" s="6"/>
      <c r="E22" s="6"/>
      <c r="F22" s="14" t="s">
        <v>74</v>
      </c>
      <c r="G22" s="15">
        <f t="shared" si="1"/>
        <v>5.0000000000000044E-2</v>
      </c>
      <c r="H22" s="55" t="str">
        <f t="shared" si="0"/>
        <v>AUD-IRFuture-IR-8</v>
      </c>
      <c r="I22" s="63" t="str">
        <f>Config!H13</f>
        <v>IR-8</v>
      </c>
      <c r="J22" s="15">
        <v>0.95</v>
      </c>
      <c r="K22" s="83">
        <v>0</v>
      </c>
      <c r="L22" s="15">
        <v>0.15</v>
      </c>
      <c r="M22" s="1"/>
      <c r="N22" s="4"/>
      <c r="W22" s="34"/>
    </row>
    <row r="23" spans="2:23">
      <c r="B23" s="1"/>
      <c r="C23" s="6"/>
      <c r="D23" s="6"/>
      <c r="E23" s="6"/>
      <c r="F23" s="14" t="s">
        <v>76</v>
      </c>
      <c r="G23" s="15">
        <f t="shared" ref="G23:G34" si="2">J23+L23</f>
        <v>5.0100000000000006E-2</v>
      </c>
      <c r="H23" s="15" t="str">
        <f t="shared" si="0"/>
        <v>AUD-IRSwap-3Y</v>
      </c>
      <c r="I23" s="63" t="s">
        <v>47</v>
      </c>
      <c r="J23" s="15">
        <f>K23+$G$6</f>
        <v>0.05</v>
      </c>
      <c r="K23" s="84">
        <f>IRBootstrap3m!K23</f>
        <v>0</v>
      </c>
      <c r="L23" s="15">
        <v>1E-4</v>
      </c>
      <c r="M23" s="1"/>
      <c r="N23" s="4"/>
      <c r="W23" s="34"/>
    </row>
    <row r="24" spans="2:23">
      <c r="B24" s="1"/>
      <c r="C24" s="6"/>
      <c r="D24" s="6"/>
      <c r="E24" s="6"/>
      <c r="F24" s="14" t="s">
        <v>76</v>
      </c>
      <c r="G24" s="15">
        <f t="shared" si="2"/>
        <v>5.0200000000000002E-2</v>
      </c>
      <c r="H24" s="15" t="str">
        <f t="shared" si="0"/>
        <v>AUD-IRSwap-4Y</v>
      </c>
      <c r="I24" s="63" t="s">
        <v>48</v>
      </c>
      <c r="J24" s="15">
        <f>K24+$G$6</f>
        <v>0.05</v>
      </c>
      <c r="K24" s="84">
        <f>IRBootstrap3m!K24</f>
        <v>0</v>
      </c>
      <c r="L24" s="15">
        <v>2.0000000000000001E-4</v>
      </c>
      <c r="M24" s="1"/>
      <c r="N24" s="4"/>
      <c r="W24" s="34"/>
    </row>
    <row r="25" spans="2:23">
      <c r="B25" s="1"/>
      <c r="C25" s="6"/>
      <c r="D25" s="6"/>
      <c r="E25" s="6"/>
      <c r="F25" s="14" t="s">
        <v>76</v>
      </c>
      <c r="G25" s="15">
        <f t="shared" si="2"/>
        <v>5.0200000000000002E-2</v>
      </c>
      <c r="H25" s="15" t="str">
        <f t="shared" si="0"/>
        <v>AUD-IRSwap-5Y</v>
      </c>
      <c r="I25" s="63" t="s">
        <v>49</v>
      </c>
      <c r="J25" s="15">
        <f>K25+$G$6</f>
        <v>0.05</v>
      </c>
      <c r="K25" s="84">
        <f>IRBootstrap3m!K25</f>
        <v>0</v>
      </c>
      <c r="L25" s="15">
        <v>2.0000000000000001E-4</v>
      </c>
      <c r="M25" s="1"/>
      <c r="N25" s="4"/>
      <c r="W25" s="34"/>
    </row>
    <row r="26" spans="2:23">
      <c r="B26" s="1"/>
      <c r="C26" s="6"/>
      <c r="D26" s="6"/>
      <c r="E26" s="6"/>
      <c r="F26" s="14" t="s">
        <v>76</v>
      </c>
      <c r="G26" s="15">
        <f t="shared" si="2"/>
        <v>5.0200000000000002E-2</v>
      </c>
      <c r="H26" s="15" t="str">
        <f t="shared" si="0"/>
        <v>AUD-IRSwap-6Y</v>
      </c>
      <c r="I26" s="63" t="s">
        <v>50</v>
      </c>
      <c r="J26" s="15">
        <f>J25/2+J27/2</f>
        <v>0.05</v>
      </c>
      <c r="K26" s="38"/>
      <c r="L26" s="15">
        <v>2.0000000000000001E-4</v>
      </c>
      <c r="M26" s="1"/>
      <c r="N26" s="4"/>
      <c r="W26" s="34"/>
    </row>
    <row r="27" spans="2:23">
      <c r="B27" s="1"/>
      <c r="C27" s="6"/>
      <c r="D27" s="6"/>
      <c r="E27" s="6"/>
      <c r="F27" s="14" t="s">
        <v>76</v>
      </c>
      <c r="G27" s="15">
        <f t="shared" si="2"/>
        <v>5.0200000000000002E-2</v>
      </c>
      <c r="H27" s="15" t="str">
        <f t="shared" si="0"/>
        <v>AUD-IRSwap-7Y</v>
      </c>
      <c r="I27" s="63" t="s">
        <v>51</v>
      </c>
      <c r="J27" s="15">
        <f>K27+$G$7</f>
        <v>0.05</v>
      </c>
      <c r="K27" s="84">
        <f>IRBootstrap3m!K27</f>
        <v>0</v>
      </c>
      <c r="L27" s="15">
        <v>2.0000000000000001E-4</v>
      </c>
      <c r="M27" s="1"/>
      <c r="N27" s="4"/>
      <c r="W27" s="34"/>
    </row>
    <row r="28" spans="2:23">
      <c r="B28" s="1"/>
      <c r="C28" s="6"/>
      <c r="D28" s="6"/>
      <c r="E28" s="6"/>
      <c r="F28" s="14" t="s">
        <v>76</v>
      </c>
      <c r="G28" s="15">
        <f t="shared" si="2"/>
        <v>5.0200000000000002E-2</v>
      </c>
      <c r="H28" s="15" t="str">
        <f t="shared" si="0"/>
        <v>AUD-IRSwap-8Y</v>
      </c>
      <c r="I28" s="63" t="s">
        <v>52</v>
      </c>
      <c r="J28" s="42">
        <f>J27*2/3+J30/3</f>
        <v>0.05</v>
      </c>
      <c r="K28" s="38"/>
      <c r="L28" s="15">
        <v>2.0000000000000001E-4</v>
      </c>
      <c r="M28" s="1"/>
      <c r="N28" s="4"/>
      <c r="W28" s="34"/>
    </row>
    <row r="29" spans="2:23">
      <c r="B29" s="1"/>
      <c r="C29" s="6"/>
      <c r="D29" s="6"/>
      <c r="E29" s="6"/>
      <c r="F29" s="14" t="s">
        <v>76</v>
      </c>
      <c r="G29" s="15">
        <f t="shared" si="2"/>
        <v>5.0200000000000002E-2</v>
      </c>
      <c r="H29" s="15" t="str">
        <f t="shared" si="0"/>
        <v>AUD-IRSwap-9Y</v>
      </c>
      <c r="I29" s="63" t="s">
        <v>53</v>
      </c>
      <c r="J29" s="42">
        <f>J27/3+J30*2/3</f>
        <v>0.05</v>
      </c>
      <c r="K29" s="16"/>
      <c r="L29" s="15">
        <v>2.0000000000000001E-4</v>
      </c>
      <c r="M29" s="1"/>
      <c r="N29" s="4"/>
      <c r="W29" s="34"/>
    </row>
    <row r="30" spans="2:23">
      <c r="B30" s="1"/>
      <c r="C30" s="6"/>
      <c r="D30" s="6"/>
      <c r="E30" s="6"/>
      <c r="F30" s="14" t="s">
        <v>76</v>
      </c>
      <c r="G30" s="15">
        <f t="shared" si="2"/>
        <v>5.0200000000000002E-2</v>
      </c>
      <c r="H30" s="15" t="str">
        <f t="shared" si="0"/>
        <v>AUD-IRSwap-10Y</v>
      </c>
      <c r="I30" s="63" t="s">
        <v>54</v>
      </c>
      <c r="J30" s="15">
        <f>$G$7+K30</f>
        <v>0.05</v>
      </c>
      <c r="K30" s="84">
        <f>IRBootstrap3m!K30</f>
        <v>0</v>
      </c>
      <c r="L30" s="15">
        <v>2.0000000000000001E-4</v>
      </c>
      <c r="M30" s="1"/>
      <c r="N30" s="4"/>
      <c r="W30" s="34"/>
    </row>
    <row r="31" spans="2:23">
      <c r="B31" s="1"/>
      <c r="C31" s="6"/>
      <c r="D31" s="6"/>
      <c r="E31" s="6"/>
      <c r="F31" s="14" t="s">
        <v>76</v>
      </c>
      <c r="G31" s="15">
        <f t="shared" si="2"/>
        <v>5.0200000000000002E-2</v>
      </c>
      <c r="H31" s="15" t="str">
        <f t="shared" si="0"/>
        <v>AUD-IRSwap-15Y</v>
      </c>
      <c r="I31" s="63" t="s">
        <v>55</v>
      </c>
      <c r="J31" s="15">
        <f>$G$7+K31</f>
        <v>0.05</v>
      </c>
      <c r="K31" s="84">
        <f>IRBootstrap3m!K31</f>
        <v>0</v>
      </c>
      <c r="L31" s="15">
        <v>2.0000000000000001E-4</v>
      </c>
      <c r="M31" s="1"/>
      <c r="N31" s="4"/>
      <c r="W31" s="34"/>
    </row>
    <row r="32" spans="2:23">
      <c r="B32" s="1"/>
      <c r="C32" s="6"/>
      <c r="D32" s="6"/>
      <c r="E32" s="6"/>
      <c r="F32" s="14" t="s">
        <v>76</v>
      </c>
      <c r="G32" s="15">
        <f t="shared" si="2"/>
        <v>5.0200000000000002E-2</v>
      </c>
      <c r="H32" s="15" t="str">
        <f t="shared" si="0"/>
        <v>AUD-IRSwap-20Y</v>
      </c>
      <c r="I32" s="63" t="s">
        <v>56</v>
      </c>
      <c r="J32" s="15">
        <f>$G$7+K32</f>
        <v>0.05</v>
      </c>
      <c r="K32" s="84">
        <f>IRBootstrap3m!K32</f>
        <v>0</v>
      </c>
      <c r="L32" s="15">
        <v>2.0000000000000001E-4</v>
      </c>
      <c r="M32" s="1"/>
      <c r="N32" s="4"/>
      <c r="W32" s="34"/>
    </row>
    <row r="33" spans="2:23">
      <c r="B33" s="1"/>
      <c r="C33" s="6"/>
      <c r="D33" s="6"/>
      <c r="E33" s="6"/>
      <c r="F33" s="14" t="s">
        <v>76</v>
      </c>
      <c r="G33" s="15">
        <f t="shared" si="2"/>
        <v>5.0200000000000002E-2</v>
      </c>
      <c r="H33" s="15" t="str">
        <f t="shared" si="0"/>
        <v>AUD-IRSwap-25Y</v>
      </c>
      <c r="I33" s="63" t="s">
        <v>60</v>
      </c>
      <c r="J33" s="15">
        <f>$G$7+K33</f>
        <v>0.05</v>
      </c>
      <c r="K33" s="84">
        <f>IRBootstrap3m!K33</f>
        <v>0</v>
      </c>
      <c r="L33" s="15">
        <v>2.0000000000000001E-4</v>
      </c>
      <c r="M33" s="1"/>
      <c r="N33" s="4"/>
      <c r="W33" s="34"/>
    </row>
    <row r="34" spans="2:23">
      <c r="B34" s="1"/>
      <c r="C34" s="6"/>
      <c r="D34" s="6"/>
      <c r="E34" s="6"/>
      <c r="F34" s="14" t="s">
        <v>76</v>
      </c>
      <c r="G34" s="16">
        <f t="shared" si="2"/>
        <v>5.0200000000000002E-2</v>
      </c>
      <c r="H34" s="16" t="str">
        <f t="shared" si="0"/>
        <v>AUD-IRSwap-30Y</v>
      </c>
      <c r="I34" s="64" t="s">
        <v>61</v>
      </c>
      <c r="J34" s="16">
        <f>$G$7+K34</f>
        <v>0.05</v>
      </c>
      <c r="K34" s="85">
        <f>IRBootstrap3m!K34</f>
        <v>0</v>
      </c>
      <c r="L34" s="16">
        <v>2.0000000000000001E-4</v>
      </c>
      <c r="M34" s="1"/>
      <c r="N34" s="4"/>
      <c r="W34" s="34"/>
    </row>
    <row r="35" spans="2:23">
      <c r="B35" s="1"/>
      <c r="C35" s="6"/>
      <c r="D35" s="6"/>
      <c r="E35" s="6"/>
      <c r="F35" s="6"/>
      <c r="G35" s="6"/>
      <c r="H35" s="6"/>
      <c r="I35" s="62"/>
      <c r="J35" s="6"/>
      <c r="K35" s="6"/>
      <c r="L35" s="1"/>
      <c r="M35" s="1"/>
      <c r="N35" s="4"/>
      <c r="W35" s="34"/>
    </row>
    <row r="36" spans="2:23">
      <c r="B36" s="1"/>
      <c r="C36" s="6"/>
      <c r="D36" s="6"/>
      <c r="E36" s="6"/>
      <c r="F36" s="6"/>
      <c r="G36" s="6"/>
      <c r="H36" s="6"/>
      <c r="I36" s="62"/>
      <c r="J36" s="6"/>
      <c r="K36" s="6"/>
      <c r="L36" s="1"/>
      <c r="M36" s="1"/>
      <c r="N36" s="4"/>
      <c r="W36" s="34"/>
    </row>
    <row r="37" spans="2:23">
      <c r="B37" s="1"/>
      <c r="C37" s="6"/>
      <c r="D37" s="6"/>
      <c r="E37" s="6"/>
      <c r="F37" s="6"/>
      <c r="G37" s="6"/>
      <c r="H37" s="6"/>
      <c r="I37" s="62"/>
      <c r="J37" s="6"/>
      <c r="K37" s="6"/>
      <c r="L37" s="1"/>
      <c r="M37" s="1"/>
      <c r="N37" s="4"/>
      <c r="W37" s="34"/>
    </row>
    <row r="38" spans="2:23">
      <c r="B38" s="1"/>
      <c r="C38" s="6"/>
      <c r="D38" s="6"/>
      <c r="E38" s="6"/>
      <c r="F38" s="6"/>
      <c r="G38" s="6"/>
      <c r="H38" s="6"/>
      <c r="I38" s="62"/>
      <c r="J38" s="6"/>
      <c r="K38" s="6"/>
      <c r="L38" s="1"/>
      <c r="M38" s="1"/>
      <c r="N38" s="4"/>
      <c r="W38" s="34"/>
    </row>
    <row r="39" spans="2:23">
      <c r="B39" s="1"/>
      <c r="C39" s="6"/>
      <c r="D39" s="6"/>
      <c r="E39" s="6"/>
      <c r="F39" s="6"/>
      <c r="G39" s="6"/>
      <c r="H39" s="6"/>
      <c r="I39" s="62"/>
      <c r="J39" s="6"/>
      <c r="K39" s="6"/>
      <c r="L39" s="1"/>
      <c r="M39" s="1"/>
      <c r="N39" s="4"/>
      <c r="W39" s="34"/>
    </row>
    <row r="40" spans="2:23">
      <c r="B40" s="1"/>
      <c r="C40" s="6"/>
      <c r="D40" s="6"/>
      <c r="E40" s="6"/>
      <c r="F40" s="6"/>
      <c r="G40" s="6"/>
      <c r="H40" s="6"/>
      <c r="I40" s="62"/>
      <c r="J40" s="6"/>
      <c r="K40" s="6"/>
      <c r="L40" s="1"/>
      <c r="M40" s="1"/>
      <c r="N40" s="4"/>
      <c r="W40" s="34"/>
    </row>
    <row r="41" spans="2:23">
      <c r="B41" s="1"/>
      <c r="C41" s="6"/>
      <c r="D41" s="6"/>
      <c r="E41" s="6"/>
      <c r="F41" s="6"/>
      <c r="G41" s="6"/>
      <c r="H41" s="6"/>
      <c r="I41" s="62"/>
      <c r="J41" s="6"/>
      <c r="K41" s="6"/>
      <c r="L41" s="1"/>
      <c r="M41" s="1"/>
      <c r="N41" s="4"/>
      <c r="W41" s="34"/>
    </row>
    <row r="42" spans="2:23">
      <c r="B42" s="1"/>
      <c r="C42" s="6"/>
      <c r="D42" s="6"/>
      <c r="E42" s="6"/>
      <c r="F42" s="6"/>
      <c r="G42" s="6"/>
      <c r="H42" s="6"/>
      <c r="I42" s="62"/>
      <c r="J42" s="6"/>
      <c r="K42" s="6"/>
      <c r="L42" s="1"/>
      <c r="M42" s="1"/>
      <c r="N42" s="4"/>
    </row>
    <row r="43" spans="2:23">
      <c r="B43" s="1"/>
      <c r="C43" s="6"/>
      <c r="D43" s="6"/>
      <c r="E43" s="6"/>
      <c r="F43" s="6"/>
      <c r="G43" s="6"/>
      <c r="H43" s="6"/>
      <c r="I43" s="62"/>
      <c r="J43" s="6"/>
      <c r="K43" s="6"/>
      <c r="L43" s="1"/>
      <c r="M43" s="1"/>
      <c r="N43" s="4"/>
    </row>
    <row r="44" spans="2:23">
      <c r="B44" s="1"/>
      <c r="C44" s="6"/>
      <c r="D44" s="6"/>
      <c r="E44" s="6"/>
      <c r="F44" s="6"/>
      <c r="G44" s="6"/>
      <c r="H44" s="6"/>
      <c r="I44" s="62"/>
      <c r="J44" s="6"/>
      <c r="K44" s="6"/>
      <c r="L44" s="1"/>
      <c r="M44" s="1"/>
      <c r="N44" s="4"/>
      <c r="W44" s="8"/>
    </row>
    <row r="45" spans="2:23">
      <c r="B45" s="1"/>
      <c r="C45" s="6"/>
      <c r="D45" s="6"/>
      <c r="E45" s="6"/>
      <c r="F45" s="6"/>
      <c r="G45" s="6"/>
      <c r="H45" s="6"/>
      <c r="I45" s="62"/>
      <c r="J45" s="6"/>
      <c r="K45" s="6"/>
      <c r="L45" s="1"/>
      <c r="M45" s="1"/>
      <c r="N45" s="4"/>
      <c r="W45" s="8"/>
    </row>
    <row r="46" spans="2:23" ht="13.5" thickBot="1">
      <c r="B46" s="1"/>
      <c r="C46" s="6"/>
      <c r="D46" s="6"/>
      <c r="E46" s="6"/>
      <c r="F46" s="6"/>
      <c r="G46" s="6"/>
      <c r="H46" s="6"/>
      <c r="I46" s="62"/>
      <c r="J46" s="6"/>
      <c r="K46" s="6"/>
      <c r="L46" s="1"/>
      <c r="M46" s="1"/>
      <c r="N46" s="4"/>
      <c r="W46" s="8"/>
    </row>
    <row r="47" spans="2:23" ht="13.5" thickBot="1">
      <c r="B47" s="1"/>
      <c r="C47" s="28" t="s">
        <v>6</v>
      </c>
      <c r="D47" s="32"/>
      <c r="E47" s="6"/>
      <c r="F47" s="6"/>
      <c r="G47" s="6"/>
      <c r="H47" s="6"/>
      <c r="I47" s="62"/>
      <c r="J47" s="6"/>
      <c r="K47" s="6"/>
      <c r="L47" s="1"/>
      <c r="M47" s="1"/>
      <c r="N47" s="4"/>
      <c r="W47" s="8"/>
    </row>
    <row r="48" spans="2:23">
      <c r="B48" s="1"/>
      <c r="C48" s="94" t="s">
        <v>111</v>
      </c>
      <c r="D48" s="95" t="str">
        <f>D9</f>
        <v>QR_LIVE</v>
      </c>
      <c r="E48" s="6"/>
      <c r="F48" s="6"/>
      <c r="G48" s="6"/>
      <c r="H48" s="6"/>
      <c r="I48" s="6"/>
      <c r="J48" s="6"/>
      <c r="K48" s="6"/>
      <c r="L48" s="6"/>
      <c r="M48" s="1"/>
      <c r="N48" s="4"/>
      <c r="W48" s="8"/>
    </row>
    <row r="49" spans="2:24">
      <c r="B49" s="1"/>
      <c r="C49" s="74" t="s">
        <v>112</v>
      </c>
      <c r="D49" s="75">
        <v>720</v>
      </c>
      <c r="E49" s="6"/>
      <c r="F49" s="6"/>
      <c r="G49" s="6"/>
      <c r="H49" s="6"/>
      <c r="I49" s="62"/>
      <c r="J49" s="6"/>
      <c r="K49" s="6"/>
      <c r="L49" s="6"/>
      <c r="M49" s="1"/>
      <c r="N49" s="4"/>
      <c r="W49" s="8"/>
    </row>
    <row r="50" spans="2:24" ht="13.5" thickBot="1">
      <c r="B50" s="22" t="str">
        <f ca="1">"Last Update "&amp;TEXT(D7,"dd-mmm-yy-hh-mm-ss")</f>
        <v>Last Update 01-Jul-19-16-41-57</v>
      </c>
      <c r="C50" s="96" t="s">
        <v>69</v>
      </c>
      <c r="D50" s="97" t="str">
        <f>D13</f>
        <v>RateCurve.AUD-LIBOR-BBA-1M</v>
      </c>
      <c r="E50" s="6"/>
      <c r="F50" s="6"/>
      <c r="G50" s="6"/>
      <c r="H50" s="6"/>
      <c r="I50" s="62"/>
      <c r="J50" s="6"/>
      <c r="K50" s="6"/>
      <c r="L50" s="6"/>
      <c r="M50" s="1"/>
      <c r="N50" s="4"/>
    </row>
    <row r="51" spans="2:24">
      <c r="B51" s="6"/>
      <c r="C51" s="1"/>
      <c r="D51" s="6"/>
      <c r="E51" s="6"/>
      <c r="F51" s="6"/>
      <c r="G51" s="6"/>
      <c r="H51" s="6"/>
      <c r="I51" s="62"/>
      <c r="J51" s="6"/>
      <c r="K51" s="6"/>
      <c r="L51" s="6"/>
      <c r="M51" s="1"/>
      <c r="N51" s="4"/>
    </row>
    <row r="52" spans="2:24">
      <c r="B52" s="1"/>
      <c r="C52" s="1"/>
      <c r="D52" s="1"/>
      <c r="E52" s="1"/>
      <c r="F52" s="1"/>
      <c r="G52" s="1"/>
      <c r="H52" s="1"/>
      <c r="I52" s="65"/>
      <c r="J52" s="1"/>
      <c r="K52" s="1"/>
      <c r="L52" s="1"/>
      <c r="M52" s="21"/>
      <c r="N52" s="4"/>
    </row>
    <row r="53" spans="2:24">
      <c r="B53" s="4"/>
      <c r="C53" s="4"/>
      <c r="D53" s="4"/>
      <c r="E53" s="4"/>
      <c r="F53" s="4"/>
      <c r="G53" s="4"/>
      <c r="H53" s="4"/>
      <c r="I53" s="66"/>
      <c r="J53" s="4"/>
      <c r="K53" s="4"/>
      <c r="L53" s="4"/>
      <c r="M53" s="4"/>
      <c r="N53" s="4"/>
    </row>
    <row r="58" spans="2:24">
      <c r="U58" s="9" t="s">
        <v>0</v>
      </c>
      <c r="V58" s="9" t="s">
        <v>1</v>
      </c>
      <c r="W58" s="10" t="s">
        <v>2</v>
      </c>
      <c r="X58" s="9" t="s">
        <v>3</v>
      </c>
    </row>
    <row r="59" spans="2:24">
      <c r="U59" s="8">
        <f ca="1">D7</f>
        <v>43647.695798032408</v>
      </c>
      <c r="V59" s="11">
        <f ca="1">_xll.HLV5r3.Financial.Cache.GetValue(IRCurve1m, U59)</f>
        <v>1</v>
      </c>
      <c r="W59" s="12">
        <f ca="1">X59</f>
        <v>5.001159933962359E-2</v>
      </c>
      <c r="X59" s="12">
        <f ca="1">X60</f>
        <v>5.001159933962359E-2</v>
      </c>
    </row>
    <row r="60" spans="2:24">
      <c r="U60" s="8">
        <f ca="1">U59+7</f>
        <v>43654.695798032408</v>
      </c>
      <c r="V60" s="11">
        <f ca="1">_xll.HLV5r3.Financial.Cache.GetValue(IRCurve1m, U60)</f>
        <v>0.99904198910940256</v>
      </c>
      <c r="W60" s="12">
        <f ca="1">(V59/V60-1)*365/(U60-U59)</f>
        <v>5.0001326825367239E-2</v>
      </c>
      <c r="X60" s="12">
        <f t="shared" ref="X60:X91" ca="1" si="3">-LN(V60)/(U60-$U$59)*365.25</f>
        <v>5.001159933962359E-2</v>
      </c>
    </row>
    <row r="61" spans="2:24">
      <c r="U61" s="8">
        <f t="shared" ref="U61:U124" ca="1" si="4">U60+7</f>
        <v>43661.695798032408</v>
      </c>
      <c r="V61" s="11">
        <f ca="1">_xll.HLV5r3.Financial.Cache.GetValue(IRCurve1m, U61)</f>
        <v>0.99808575387121201</v>
      </c>
      <c r="W61" s="12">
        <f t="shared" ref="W61:W124" ca="1" si="5">(V60/V61-1)*365/(U61-U60)</f>
        <v>4.9956466392337341E-2</v>
      </c>
      <c r="X61" s="12">
        <f t="shared" ca="1" si="3"/>
        <v>4.9989175253418824E-2</v>
      </c>
    </row>
    <row r="62" spans="2:24">
      <c r="U62" s="8">
        <f t="shared" ca="1" si="4"/>
        <v>43668.695798032408</v>
      </c>
      <c r="V62" s="11">
        <f ca="1">_xll.HLV5r3.Financial.Cache.GetValue(IRCurve1m, U62)</f>
        <v>0.99713129095005315</v>
      </c>
      <c r="W62" s="12">
        <f t="shared" ca="1" si="5"/>
        <v>4.9911605620881323E-2</v>
      </c>
      <c r="X62" s="12">
        <f t="shared" ca="1" si="3"/>
        <v>4.9966751041588403E-2</v>
      </c>
    </row>
    <row r="63" spans="2:24">
      <c r="U63" s="8">
        <f t="shared" ca="1" si="4"/>
        <v>43675.695798032408</v>
      </c>
      <c r="V63" s="11">
        <f ca="1">_xll.HLV5r3.Financial.Cache.GetValue(IRCurve1m, U63)</f>
        <v>0.99617859701828892</v>
      </c>
      <c r="W63" s="12">
        <f t="shared" ca="1" si="5"/>
        <v>4.9866744511010773E-2</v>
      </c>
      <c r="X63" s="12">
        <f t="shared" ca="1" si="3"/>
        <v>4.9944326704132846E-2</v>
      </c>
    </row>
    <row r="64" spans="2:24">
      <c r="U64" s="8">
        <f t="shared" ca="1" si="4"/>
        <v>43682.695798032408</v>
      </c>
      <c r="V64" s="11">
        <f ca="1">_xll.HLV5r3.Financial.Cache.GetValue(IRCurve1m, U64)</f>
        <v>0.99522772353944644</v>
      </c>
      <c r="W64" s="12">
        <f t="shared" ca="1" si="5"/>
        <v>4.9819010057204745E-2</v>
      </c>
      <c r="X64" s="12">
        <f t="shared" ca="1" si="3"/>
        <v>4.9921327795245461E-2</v>
      </c>
    </row>
    <row r="65" spans="21:24">
      <c r="U65" s="8">
        <f t="shared" ca="1" si="4"/>
        <v>43689.695798032408</v>
      </c>
      <c r="V65" s="11">
        <f ca="1">_xll.HLV5r3.Financial.Cache.GetValue(IRCurve1m, U65)</f>
        <v>0.99427872177704335</v>
      </c>
      <c r="W65" s="12">
        <f t="shared" ca="1" si="5"/>
        <v>4.9768402201005708E-2</v>
      </c>
      <c r="X65" s="12">
        <f t="shared" ca="1" si="3"/>
        <v>4.9897562821940022E-2</v>
      </c>
    </row>
    <row r="66" spans="21:24">
      <c r="U66" s="8">
        <f t="shared" ca="1" si="4"/>
        <v>43696.695798032408</v>
      </c>
      <c r="V66" s="11">
        <f ca="1">_xll.HLV5r3.Financial.Cache.GetValue(IRCurve1m, U66)</f>
        <v>0.9933315297908587</v>
      </c>
      <c r="W66" s="12">
        <f t="shared" ca="1" si="5"/>
        <v>4.9720858486067075E-2</v>
      </c>
      <c r="X66" s="12">
        <f t="shared" ca="1" si="3"/>
        <v>4.9873797707536381E-2</v>
      </c>
    </row>
    <row r="67" spans="21:24">
      <c r="U67" s="8">
        <f t="shared" ca="1" si="4"/>
        <v>43703.695798032408</v>
      </c>
      <c r="V67" s="11">
        <f ca="1">_xll.HLV5r3.Financial.Cache.GetValue(IRCurve1m, U67)</f>
        <v>0.99238614414004711</v>
      </c>
      <c r="W67" s="12">
        <f t="shared" ca="1" si="5"/>
        <v>4.9673314391032966E-2</v>
      </c>
      <c r="X67" s="12">
        <f t="shared" ca="1" si="3"/>
        <v>4.9850032452034204E-2</v>
      </c>
    </row>
    <row r="68" spans="21:24">
      <c r="U68" s="8">
        <f t="shared" ca="1" si="4"/>
        <v>43710.695798032408</v>
      </c>
      <c r="V68" s="11">
        <f ca="1">_xll.HLV5r3.Financial.Cache.GetValue(IRCurve1m, U68)</f>
        <v>0.99144256139195097</v>
      </c>
      <c r="W68" s="12">
        <f t="shared" ca="1" si="5"/>
        <v>4.9625769915868645E-2</v>
      </c>
      <c r="X68" s="12">
        <f t="shared" ca="1" si="3"/>
        <v>4.9826267055430626E-2</v>
      </c>
    </row>
    <row r="69" spans="21:24">
      <c r="U69" s="8">
        <f t="shared" ca="1" si="4"/>
        <v>43717.695798032408</v>
      </c>
      <c r="V69" s="11">
        <f ca="1">_xll.HLV5r3.Financial.Cache.GetValue(IRCurve1m, U69)</f>
        <v>0.99050075607365096</v>
      </c>
      <c r="W69" s="12">
        <f t="shared" ca="1" si="5"/>
        <v>4.9579386857978899E-2</v>
      </c>
      <c r="X69" s="12">
        <f t="shared" ca="1" si="3"/>
        <v>4.9802617666601191E-2</v>
      </c>
    </row>
    <row r="70" spans="21:24">
      <c r="U70" s="8">
        <f t="shared" ca="1" si="4"/>
        <v>43724.695798032408</v>
      </c>
      <c r="V70" s="11">
        <f ca="1">_xll.HLV5r3.Financial.Cache.GetValue(IRCurve1m, U70)</f>
        <v>0.98956074245329317</v>
      </c>
      <c r="W70" s="12">
        <f t="shared" ca="1" si="5"/>
        <v>4.9532073995926441E-2</v>
      </c>
      <c r="X70" s="12">
        <f t="shared" ca="1" si="3"/>
        <v>4.9778968138042952E-2</v>
      </c>
    </row>
    <row r="71" spans="21:24">
      <c r="U71" s="8">
        <f t="shared" ca="1" si="4"/>
        <v>43731.695798032408</v>
      </c>
      <c r="V71" s="11">
        <f ca="1">_xll.HLV5r3.Financial.Cache.GetValue(IRCurve1m, U71)</f>
        <v>0.98862251713499483</v>
      </c>
      <c r="W71" s="12">
        <f t="shared" ca="1" si="5"/>
        <v>4.9484760757437164E-2</v>
      </c>
      <c r="X71" s="12">
        <f t="shared" ca="1" si="3"/>
        <v>4.9755318469754818E-2</v>
      </c>
    </row>
    <row r="72" spans="21:24">
      <c r="U72" s="8">
        <f t="shared" ca="1" si="4"/>
        <v>43738.695798032408</v>
      </c>
      <c r="V72" s="11">
        <f ca="1">_xll.HLV5r3.Financial.Cache.GetValue(IRCurve1m, U72)</f>
        <v>0.98768607673093323</v>
      </c>
      <c r="W72" s="12">
        <f t="shared" ca="1" si="5"/>
        <v>4.9437447142511068E-2</v>
      </c>
      <c r="X72" s="12">
        <f t="shared" ca="1" si="3"/>
        <v>4.9731668661734334E-2</v>
      </c>
    </row>
    <row r="73" spans="21:24">
      <c r="U73" s="8">
        <f t="shared" ca="1" si="4"/>
        <v>43745.695798032408</v>
      </c>
      <c r="V73" s="11">
        <f ca="1">_xll.HLV5r3.Financial.Cache.GetValue(IRCurve1m, U73)</f>
        <v>0.98674638202006693</v>
      </c>
      <c r="W73" s="12">
        <f t="shared" ca="1" si="5"/>
        <v>4.9656495285333842E-2</v>
      </c>
      <c r="X73" s="12">
        <f t="shared" ca="1" si="3"/>
        <v>4.9727039546854895E-2</v>
      </c>
    </row>
    <row r="74" spans="21:24">
      <c r="U74" s="8">
        <f t="shared" ca="1" si="4"/>
        <v>43752.695798032408</v>
      </c>
      <c r="V74" s="11">
        <f ca="1">_xll.HLV5r3.Financial.Cache.GetValue(IRCurve1m, U74)</f>
        <v>0.98580560010913854</v>
      </c>
      <c r="W74" s="12">
        <f t="shared" ca="1" si="5"/>
        <v>4.9761389850787756E-2</v>
      </c>
      <c r="X74" s="12">
        <f t="shared" ca="1" si="3"/>
        <v>4.9730018743262432E-2</v>
      </c>
    </row>
    <row r="75" spans="21:24">
      <c r="U75" s="8">
        <f t="shared" ca="1" si="4"/>
        <v>43759.695798032408</v>
      </c>
      <c r="V75" s="11">
        <f ca="1">_xll.HLV5r3.Financial.Cache.GetValue(IRCurve1m, U75)</f>
        <v>0.98486560269332213</v>
      </c>
      <c r="W75" s="12">
        <f t="shared" ca="1" si="5"/>
        <v>4.9767349812537116E-2</v>
      </c>
      <c r="X75" s="12">
        <f t="shared" ca="1" si="3"/>
        <v>4.973299793745279E-2</v>
      </c>
    </row>
    <row r="76" spans="21:24">
      <c r="U76" s="8">
        <f t="shared" ca="1" si="4"/>
        <v>43766.695798032408</v>
      </c>
      <c r="V76" s="11">
        <f ca="1">_xll.HLV5r3.Financial.Cache.GetValue(IRCurve1m, U76)</f>
        <v>0.98392638923927933</v>
      </c>
      <c r="W76" s="12">
        <f t="shared" ca="1" si="5"/>
        <v>4.9773309768289052E-2</v>
      </c>
      <c r="X76" s="12">
        <f t="shared" ca="1" si="3"/>
        <v>4.9735977129425298E-2</v>
      </c>
    </row>
    <row r="77" spans="21:24">
      <c r="U77" s="8">
        <f t="shared" ca="1" si="4"/>
        <v>43773.695798032408</v>
      </c>
      <c r="V77" s="11">
        <f ca="1">_xll.HLV5r3.Financial.Cache.GetValue(IRCurve1m, U77)</f>
        <v>0.98298795921391113</v>
      </c>
      <c r="W77" s="12">
        <f t="shared" ca="1" si="5"/>
        <v>4.977926971808988E-2</v>
      </c>
      <c r="X77" s="12">
        <f t="shared" ca="1" si="3"/>
        <v>4.9738956319180655E-2</v>
      </c>
    </row>
    <row r="78" spans="21:24">
      <c r="U78" s="8">
        <f t="shared" ca="1" si="4"/>
        <v>43780.695798032408</v>
      </c>
      <c r="V78" s="11">
        <f ca="1">_xll.HLV5r3.Financial.Cache.GetValue(IRCurve1m, U78)</f>
        <v>0.98205031208435856</v>
      </c>
      <c r="W78" s="12">
        <f t="shared" ca="1" si="5"/>
        <v>4.9785229661904858E-2</v>
      </c>
      <c r="X78" s="12">
        <f t="shared" ca="1" si="3"/>
        <v>4.9741935506718793E-2</v>
      </c>
    </row>
    <row r="79" spans="21:24">
      <c r="U79" s="8">
        <f t="shared" ca="1" si="4"/>
        <v>43787.695798032408</v>
      </c>
      <c r="V79" s="11">
        <f ca="1">_xll.HLV5r3.Financial.Cache.GetValue(IRCurve1m, U79)</f>
        <v>0.98111344731800221</v>
      </c>
      <c r="W79" s="12">
        <f t="shared" ca="1" si="5"/>
        <v>4.9791189599768727E-2</v>
      </c>
      <c r="X79" s="12">
        <f t="shared" ca="1" si="3"/>
        <v>4.974491469204028E-2</v>
      </c>
    </row>
    <row r="80" spans="21:24">
      <c r="U80" s="8">
        <f t="shared" ca="1" si="4"/>
        <v>43794.695798032408</v>
      </c>
      <c r="V80" s="11">
        <f ca="1">_xll.HLV5r3.Financial.Cache.GetValue(IRCurve1m, U80)</f>
        <v>0.98017736438246339</v>
      </c>
      <c r="W80" s="12">
        <f t="shared" ca="1" si="5"/>
        <v>4.9797149531623584E-2</v>
      </c>
      <c r="X80" s="12">
        <f t="shared" ca="1" si="3"/>
        <v>4.974789387514341E-2</v>
      </c>
    </row>
    <row r="81" spans="21:24">
      <c r="U81" s="8">
        <f t="shared" ca="1" si="4"/>
        <v>43801.695798032408</v>
      </c>
      <c r="V81" s="11">
        <f ca="1">_xll.HLV5r3.Financial.Cache.GetValue(IRCurve1m, U81)</f>
        <v>0.97924206274560222</v>
      </c>
      <c r="W81" s="12">
        <f t="shared" ca="1" si="5"/>
        <v>4.9803109457527341E-2</v>
      </c>
      <c r="X81" s="12">
        <f t="shared" ca="1" si="3"/>
        <v>4.9750873056029279E-2</v>
      </c>
    </row>
    <row r="82" spans="21:24">
      <c r="U82" s="8">
        <f t="shared" ca="1" si="4"/>
        <v>43808.695798032408</v>
      </c>
      <c r="V82" s="11">
        <f ca="1">_xll.HLV5r3.Financial.Cache.GetValue(IRCurve1m, U82)</f>
        <v>0.97830754187551916</v>
      </c>
      <c r="W82" s="12">
        <f t="shared" ca="1" si="5"/>
        <v>4.9809069377445239E-2</v>
      </c>
      <c r="X82" s="12">
        <f t="shared" ca="1" si="3"/>
        <v>4.9753852234697665E-2</v>
      </c>
    </row>
    <row r="83" spans="21:24">
      <c r="U83" s="8">
        <f t="shared" ca="1" si="4"/>
        <v>43815.695798032408</v>
      </c>
      <c r="V83" s="11">
        <f ca="1">_xll.HLV5r3.Financial.Cache.GetValue(IRCurve1m, U83)</f>
        <v>0.97737479402186511</v>
      </c>
      <c r="W83" s="12">
        <f t="shared" ca="1" si="5"/>
        <v>4.9762013897713793E-2</v>
      </c>
      <c r="X83" s="12">
        <f t="shared" ca="1" si="3"/>
        <v>4.9754623032082348E-2</v>
      </c>
    </row>
    <row r="84" spans="21:24">
      <c r="U84" s="8">
        <f t="shared" ca="1" si="4"/>
        <v>43822.695798032408</v>
      </c>
      <c r="V84" s="11">
        <f ca="1">_xll.HLV5r3.Financial.Cache.GetValue(IRCurve1m, U84)</f>
        <v>0.97644368150135752</v>
      </c>
      <c r="W84" s="12">
        <f t="shared" ca="1" si="5"/>
        <v>4.9722137651708583E-2</v>
      </c>
      <c r="X84" s="12">
        <f t="shared" ca="1" si="3"/>
        <v>4.9753737544537269E-2</v>
      </c>
    </row>
    <row r="85" spans="21:24">
      <c r="U85" s="8">
        <f t="shared" ca="1" si="4"/>
        <v>43829.695798032408</v>
      </c>
      <c r="V85" s="11">
        <f ca="1">_xll.HLV5r3.Financial.Cache.GetValue(IRCurve1m, U85)</f>
        <v>0.97551348913050329</v>
      </c>
      <c r="W85" s="12">
        <f t="shared" ca="1" si="5"/>
        <v>4.9720366196126041E-2</v>
      </c>
      <c r="X85" s="12">
        <f t="shared" ca="1" si="3"/>
        <v>4.9752852056796491E-2</v>
      </c>
    </row>
    <row r="86" spans="21:24">
      <c r="U86" s="8">
        <f t="shared" ca="1" si="4"/>
        <v>43836.695798032408</v>
      </c>
      <c r="V86" s="11">
        <f ca="1">_xll.HLV5r3.Financial.Cache.GetValue(IRCurve1m, U86)</f>
        <v>0.97458421596963596</v>
      </c>
      <c r="W86" s="12">
        <f t="shared" ca="1" si="5"/>
        <v>4.9718594739999337E-2</v>
      </c>
      <c r="X86" s="12">
        <f t="shared" ca="1" si="3"/>
        <v>4.9751966568859607E-2</v>
      </c>
    </row>
    <row r="87" spans="21:24">
      <c r="U87" s="8">
        <f t="shared" ca="1" si="4"/>
        <v>43843.695798032408</v>
      </c>
      <c r="V87" s="11">
        <f ca="1">_xll.HLV5r3.Financial.Cache.GetValue(IRCurve1m, U87)</f>
        <v>0.97365586108007751</v>
      </c>
      <c r="W87" s="12">
        <f t="shared" ca="1" si="5"/>
        <v>4.971682328335162E-2</v>
      </c>
      <c r="X87" s="12">
        <f t="shared" ca="1" si="3"/>
        <v>4.975108108072674E-2</v>
      </c>
    </row>
    <row r="88" spans="21:24">
      <c r="U88" s="8">
        <f t="shared" ca="1" si="4"/>
        <v>43850.695798032408</v>
      </c>
      <c r="V88" s="11">
        <f ca="1">_xll.HLV5r3.Financial.Cache.GetValue(IRCurve1m, U88)</f>
        <v>0.97272842352413746</v>
      </c>
      <c r="W88" s="12">
        <f t="shared" ca="1" si="5"/>
        <v>4.9715051826182889E-2</v>
      </c>
      <c r="X88" s="12">
        <f t="shared" ca="1" si="3"/>
        <v>4.9750195592398072E-2</v>
      </c>
    </row>
    <row r="89" spans="21:24">
      <c r="U89" s="8">
        <f t="shared" ca="1" si="4"/>
        <v>43857.695798032408</v>
      </c>
      <c r="V89" s="11">
        <f ca="1">_xll.HLV5r3.Financial.Cache.GetValue(IRCurve1m, U89)</f>
        <v>0.97180190236511199</v>
      </c>
      <c r="W89" s="12">
        <f t="shared" ca="1" si="5"/>
        <v>4.9713280368481563E-2</v>
      </c>
      <c r="X89" s="12">
        <f t="shared" ca="1" si="3"/>
        <v>4.9749310103873512E-2</v>
      </c>
    </row>
    <row r="90" spans="21:24">
      <c r="U90" s="8">
        <f t="shared" ca="1" si="4"/>
        <v>43864.695798032408</v>
      </c>
      <c r="V90" s="11">
        <f ca="1">_xll.HLV5r3.Financial.Cache.GetValue(IRCurve1m, U90)</f>
        <v>0.97087629666728259</v>
      </c>
      <c r="W90" s="12">
        <f t="shared" ca="1" si="5"/>
        <v>4.9711508910259231E-2</v>
      </c>
      <c r="X90" s="12">
        <f t="shared" ca="1" si="3"/>
        <v>4.9748424615153233E-2</v>
      </c>
    </row>
    <row r="91" spans="21:24">
      <c r="U91" s="8">
        <f t="shared" ca="1" si="4"/>
        <v>43871.695798032408</v>
      </c>
      <c r="V91" s="11">
        <f ca="1">_xll.HLV5r3.Financial.Cache.GetValue(IRCurve1m, U91)</f>
        <v>0.96995160549591541</v>
      </c>
      <c r="W91" s="12">
        <f t="shared" ca="1" si="5"/>
        <v>4.9709737451492729E-2</v>
      </c>
      <c r="X91" s="12">
        <f t="shared" ca="1" si="3"/>
        <v>4.9747539126236952E-2</v>
      </c>
    </row>
    <row r="92" spans="21:24">
      <c r="U92" s="8">
        <f t="shared" ca="1" si="4"/>
        <v>43878.695798032408</v>
      </c>
      <c r="V92" s="11">
        <f ca="1">_xll.HLV5r3.Financial.Cache.GetValue(IRCurve1m, U92)</f>
        <v>0.96902782791725972</v>
      </c>
      <c r="W92" s="12">
        <f t="shared" ca="1" si="5"/>
        <v>4.9707965992216795E-2</v>
      </c>
      <c r="X92" s="12">
        <f t="shared" ref="X92:X123" ca="1" si="6">-LN(V92)/(U92-$U$59)*365.25</f>
        <v>4.9746653637124751E-2</v>
      </c>
    </row>
    <row r="93" spans="21:24">
      <c r="U93" s="8">
        <f t="shared" ca="1" si="4"/>
        <v>43885.695798032408</v>
      </c>
      <c r="V93" s="11">
        <f ca="1">_xll.HLV5r3.Financial.Cache.GetValue(IRCurve1m, U93)</f>
        <v>0.96810496299854709</v>
      </c>
      <c r="W93" s="12">
        <f t="shared" ca="1" si="5"/>
        <v>4.9706194532396698E-2</v>
      </c>
      <c r="X93" s="12">
        <f t="shared" ca="1" si="6"/>
        <v>4.9745768147816644E-2</v>
      </c>
    </row>
    <row r="94" spans="21:24">
      <c r="U94" s="8">
        <f t="shared" ca="1" si="4"/>
        <v>43892.695798032408</v>
      </c>
      <c r="V94" s="11">
        <f ca="1">_xll.HLV5r3.Financial.Cache.GetValue(IRCurve1m, U94)</f>
        <v>0.96718300980799032</v>
      </c>
      <c r="W94" s="12">
        <f t="shared" ca="1" si="5"/>
        <v>4.9704423072055581E-2</v>
      </c>
      <c r="X94" s="12">
        <f t="shared" ca="1" si="6"/>
        <v>4.974488265831261E-2</v>
      </c>
    </row>
    <row r="95" spans="21:24">
      <c r="U95" s="8">
        <f t="shared" ca="1" si="4"/>
        <v>43899.695798032408</v>
      </c>
      <c r="V95" s="11">
        <f ca="1">_xll.HLV5r3.Financial.Cache.GetValue(IRCurve1m, U95)</f>
        <v>0.96626196741478221</v>
      </c>
      <c r="W95" s="12">
        <f t="shared" ca="1" si="5"/>
        <v>4.9702651611193457E-2</v>
      </c>
      <c r="X95" s="12">
        <f t="shared" ca="1" si="6"/>
        <v>4.9743997168612837E-2</v>
      </c>
    </row>
    <row r="96" spans="21:24">
      <c r="U96" s="8">
        <f t="shared" ca="1" si="4"/>
        <v>43906.695798032408</v>
      </c>
      <c r="V96" s="11">
        <f ca="1">_xll.HLV5r3.Financial.Cache.GetValue(IRCurve1m, U96)</f>
        <v>0.96534171392364021</v>
      </c>
      <c r="W96" s="12">
        <f t="shared" ca="1" si="5"/>
        <v>4.9707420317310583E-2</v>
      </c>
      <c r="X96" s="12">
        <f t="shared" ca="1" si="6"/>
        <v>4.9743288392621446E-2</v>
      </c>
    </row>
    <row r="97" spans="21:24">
      <c r="U97" s="8">
        <f t="shared" ca="1" si="4"/>
        <v>43913.695798032408</v>
      </c>
      <c r="V97" s="11">
        <f ca="1">_xll.HLV5r3.Financial.Cache.GetValue(IRCurve1m, U97)</f>
        <v>0.96442226998170244</v>
      </c>
      <c r="W97" s="12">
        <f t="shared" ca="1" si="5"/>
        <v>4.9711040078156889E-2</v>
      </c>
      <c r="X97" s="12">
        <f t="shared" ca="1" si="6"/>
        <v>4.9742712151951821E-2</v>
      </c>
    </row>
    <row r="98" spans="21:24">
      <c r="U98" s="8">
        <f t="shared" ca="1" si="4"/>
        <v>43920.695798032408</v>
      </c>
      <c r="V98" s="11">
        <f ca="1">_xll.HLV5r3.Financial.Cache.GetValue(IRCurve1m, U98)</f>
        <v>0.96350372304938325</v>
      </c>
      <c r="W98" s="12">
        <f t="shared" ca="1" si="5"/>
        <v>4.9709887284449729E-2</v>
      </c>
      <c r="X98" s="12">
        <f t="shared" ca="1" si="6"/>
        <v>4.9742135911199289E-2</v>
      </c>
    </row>
    <row r="99" spans="21:24">
      <c r="U99" s="8">
        <f t="shared" ca="1" si="4"/>
        <v>43927.695798032408</v>
      </c>
      <c r="V99" s="11">
        <f ca="1">_xll.HLV5r3.Financial.Cache.GetValue(IRCurve1m, U99)</f>
        <v>0.96258607223178927</v>
      </c>
      <c r="W99" s="12">
        <f t="shared" ca="1" si="5"/>
        <v>4.9708734490511004E-2</v>
      </c>
      <c r="X99" s="12">
        <f t="shared" ca="1" si="6"/>
        <v>4.97415596703637E-2</v>
      </c>
    </row>
    <row r="100" spans="21:24">
      <c r="U100" s="8">
        <f t="shared" ca="1" si="4"/>
        <v>43934.695798032408</v>
      </c>
      <c r="V100" s="11">
        <f ca="1">_xll.HLV5r3.Financial.Cache.GetValue(IRCurve1m, U100)</f>
        <v>0.96166931663493849</v>
      </c>
      <c r="W100" s="12">
        <f t="shared" ca="1" si="5"/>
        <v>4.9707581696352303E-2</v>
      </c>
      <c r="X100" s="12">
        <f t="shared" ca="1" si="6"/>
        <v>4.9740983429445274E-2</v>
      </c>
    </row>
    <row r="101" spans="21:24">
      <c r="U101" s="8">
        <f t="shared" ca="1" si="4"/>
        <v>43941.695798032408</v>
      </c>
      <c r="V101" s="11">
        <f ca="1">_xll.HLV5r3.Financial.Cache.GetValue(IRCurve1m, U101)</f>
        <v>0.96075345536575985</v>
      </c>
      <c r="W101" s="12">
        <f t="shared" ca="1" si="5"/>
        <v>4.9706428901962037E-2</v>
      </c>
      <c r="X101" s="12">
        <f t="shared" ca="1" si="6"/>
        <v>4.9740407188443865E-2</v>
      </c>
    </row>
    <row r="102" spans="21:24">
      <c r="U102" s="8">
        <f t="shared" ca="1" si="4"/>
        <v>43948.695798032408</v>
      </c>
      <c r="V102" s="11">
        <f ca="1">_xll.HLV5r3.Financial.Cache.GetValue(IRCurve1m, U102)</f>
        <v>0.95983848753209267</v>
      </c>
      <c r="W102" s="12">
        <f t="shared" ca="1" si="5"/>
        <v>4.9705276107317058E-2</v>
      </c>
      <c r="X102" s="12">
        <f t="shared" ca="1" si="6"/>
        <v>4.97398309473586E-2</v>
      </c>
    </row>
    <row r="103" spans="21:24">
      <c r="U103" s="8">
        <f t="shared" ca="1" si="4"/>
        <v>43955.695798032408</v>
      </c>
      <c r="V103" s="11">
        <f ca="1">_xll.HLV5r3.Financial.Cache.GetValue(IRCurve1m, U103)</f>
        <v>0.95892441224268299</v>
      </c>
      <c r="W103" s="12">
        <f t="shared" ca="1" si="5"/>
        <v>4.9704123312533141E-2</v>
      </c>
      <c r="X103" s="12">
        <f t="shared" ca="1" si="6"/>
        <v>4.9739254706191248E-2</v>
      </c>
    </row>
    <row r="104" spans="21:24">
      <c r="U104" s="8">
        <f t="shared" ca="1" si="4"/>
        <v>43962.695798032408</v>
      </c>
      <c r="V104" s="11">
        <f ca="1">_xll.HLV5r3.Financial.Cache.GetValue(IRCurve1m, U104)</f>
        <v>0.95801122860718679</v>
      </c>
      <c r="W104" s="12">
        <f t="shared" ca="1" si="5"/>
        <v>4.970297051747135E-2</v>
      </c>
      <c r="X104" s="12">
        <f t="shared" ca="1" si="6"/>
        <v>4.9738678464940927E-2</v>
      </c>
    </row>
    <row r="105" spans="21:24">
      <c r="U105" s="8">
        <f t="shared" ca="1" si="4"/>
        <v>43969.695798032408</v>
      </c>
      <c r="V105" s="11">
        <f ca="1">_xll.HLV5r3.Financial.Cache.GetValue(IRCurve1m, U105)</f>
        <v>0.95709893573616633</v>
      </c>
      <c r="W105" s="12">
        <f t="shared" ca="1" si="5"/>
        <v>4.9701817722201155E-2</v>
      </c>
      <c r="X105" s="12">
        <f t="shared" ca="1" si="6"/>
        <v>4.9738102223607611E-2</v>
      </c>
    </row>
    <row r="106" spans="21:24">
      <c r="U106" s="8">
        <f t="shared" ca="1" si="4"/>
        <v>43976.695798032408</v>
      </c>
      <c r="V106" s="11">
        <f ca="1">_xll.HLV5r3.Financial.Cache.GetValue(IRCurve1m, U106)</f>
        <v>0.9561875327410897</v>
      </c>
      <c r="W106" s="12">
        <f t="shared" ca="1" si="5"/>
        <v>4.9700664926699396E-2</v>
      </c>
      <c r="X106" s="12">
        <f t="shared" ca="1" si="6"/>
        <v>4.9737525982191423E-2</v>
      </c>
    </row>
    <row r="107" spans="21:24">
      <c r="U107" s="8">
        <f t="shared" ca="1" si="4"/>
        <v>43983.695798032408</v>
      </c>
      <c r="V107" s="11">
        <f ca="1">_xll.HLV5r3.Financial.Cache.GetValue(IRCurve1m, U107)</f>
        <v>0.95527701873433024</v>
      </c>
      <c r="W107" s="12">
        <f t="shared" ca="1" si="5"/>
        <v>4.9699512130977661E-2</v>
      </c>
      <c r="X107" s="12">
        <f t="shared" ca="1" si="6"/>
        <v>4.9736949740692281E-2</v>
      </c>
    </row>
    <row r="108" spans="21:24">
      <c r="U108" s="8">
        <f t="shared" ca="1" si="4"/>
        <v>43990.695798032408</v>
      </c>
      <c r="V108" s="11">
        <f ca="1">_xll.HLV5r3.Financial.Cache.GetValue(IRCurve1m, U108)</f>
        <v>0.95436739282916527</v>
      </c>
      <c r="W108" s="12">
        <f t="shared" ca="1" si="5"/>
        <v>4.969835933502436E-2</v>
      </c>
      <c r="X108" s="12">
        <f t="shared" ca="1" si="6"/>
        <v>4.9736373499110191E-2</v>
      </c>
    </row>
    <row r="109" spans="21:24">
      <c r="U109" s="8">
        <f t="shared" ca="1" si="4"/>
        <v>43997.695798032408</v>
      </c>
      <c r="V109" s="11">
        <f ca="1">_xll.HLV5r3.Financial.Cache.GetValue(IRCurve1m, U109)</f>
        <v>0.95345861974610469</v>
      </c>
      <c r="W109" s="12">
        <f t="shared" ca="1" si="5"/>
        <v>4.9699089256666697E-2</v>
      </c>
      <c r="X109" s="12">
        <f t="shared" ca="1" si="6"/>
        <v>4.9735834901712669E-2</v>
      </c>
    </row>
    <row r="110" spans="21:24">
      <c r="U110" s="8">
        <f t="shared" ca="1" si="4"/>
        <v>44004.695798032408</v>
      </c>
      <c r="V110" s="11">
        <f ca="1">_xll.HLV5r3.Financial.Cache.GetValue(IRCurve1m, U110)</f>
        <v>0.95255070539884712</v>
      </c>
      <c r="W110" s="12">
        <f t="shared" ca="1" si="5"/>
        <v>4.9699452048776224E-2</v>
      </c>
      <c r="X110" s="12">
        <f t="shared" ca="1" si="6"/>
        <v>4.973532453744646E-2</v>
      </c>
    </row>
    <row r="111" spans="21:24">
      <c r="U111" s="8">
        <f t="shared" ca="1" si="4"/>
        <v>44011.695798032408</v>
      </c>
      <c r="V111" s="11">
        <f ca="1">_xll.HLV5r3.Financial.Cache.GetValue(IRCurve1m, U111)</f>
        <v>0.95164367421351803</v>
      </c>
      <c r="W111" s="12">
        <f t="shared" ca="1" si="5"/>
        <v>4.9698431043337932E-2</v>
      </c>
      <c r="X111" s="12">
        <f t="shared" ca="1" si="6"/>
        <v>4.9734814173116093E-2</v>
      </c>
    </row>
    <row r="112" spans="21:24">
      <c r="U112" s="8">
        <f t="shared" ca="1" si="4"/>
        <v>44018.695798032408</v>
      </c>
      <c r="V112" s="11">
        <f ca="1">_xll.HLV5r3.Financial.Cache.GetValue(IRCurve1m, U112)</f>
        <v>0.95073752531369415</v>
      </c>
      <c r="W112" s="12">
        <f t="shared" ca="1" si="5"/>
        <v>4.9697410037621771E-2</v>
      </c>
      <c r="X112" s="12">
        <f t="shared" ca="1" si="6"/>
        <v>4.9734303808719682E-2</v>
      </c>
    </row>
    <row r="113" spans="21:24">
      <c r="U113" s="8">
        <f t="shared" ca="1" si="4"/>
        <v>44025.695798032408</v>
      </c>
      <c r="V113" s="11">
        <f ca="1">_xll.HLV5r3.Financial.Cache.GetValue(IRCurve1m, U113)</f>
        <v>0.94983225782383496</v>
      </c>
      <c r="W113" s="12">
        <f t="shared" ca="1" si="5"/>
        <v>4.9696389031836138E-2</v>
      </c>
      <c r="X113" s="12">
        <f t="shared" ca="1" si="6"/>
        <v>4.9733793444259086E-2</v>
      </c>
    </row>
    <row r="114" spans="21:24">
      <c r="U114" s="8">
        <f t="shared" ca="1" si="4"/>
        <v>44032.695798032408</v>
      </c>
      <c r="V114" s="11">
        <f ca="1">_xll.HLV5r3.Financial.Cache.GetValue(IRCurve1m, U114)</f>
        <v>0.94892787086928865</v>
      </c>
      <c r="W114" s="12">
        <f t="shared" ca="1" si="5"/>
        <v>4.9695368025784212E-2</v>
      </c>
      <c r="X114" s="12">
        <f t="shared" ca="1" si="6"/>
        <v>4.9733283079732675E-2</v>
      </c>
    </row>
    <row r="115" spans="21:24">
      <c r="U115" s="8">
        <f t="shared" ca="1" si="4"/>
        <v>44039.695798032408</v>
      </c>
      <c r="V115" s="11">
        <f ca="1">_xll.HLV5r3.Financial.Cache.GetValue(IRCurve1m, U115)</f>
        <v>0.94802436357628472</v>
      </c>
      <c r="W115" s="12">
        <f t="shared" ca="1" si="5"/>
        <v>4.9694347019639658E-2</v>
      </c>
      <c r="X115" s="12">
        <f t="shared" ca="1" si="6"/>
        <v>4.9732772715142003E-2</v>
      </c>
    </row>
    <row r="116" spans="21:24">
      <c r="U116" s="8">
        <f t="shared" ca="1" si="4"/>
        <v>44046.695798032408</v>
      </c>
      <c r="V116" s="11">
        <f ca="1">_xll.HLV5r3.Financial.Cache.GetValue(IRCurve1m, U116)</f>
        <v>0.94712173507193953</v>
      </c>
      <c r="W116" s="12">
        <f t="shared" ca="1" si="5"/>
        <v>4.969332601322881E-2</v>
      </c>
      <c r="X116" s="12">
        <f t="shared" ca="1" si="6"/>
        <v>4.9732262350485355E-2</v>
      </c>
    </row>
    <row r="117" spans="21:24">
      <c r="U117" s="8">
        <f t="shared" ca="1" si="4"/>
        <v>44053.695798032408</v>
      </c>
      <c r="V117" s="11">
        <f ca="1">_xll.HLV5r3.Financial.Cache.GetValue(IRCurve1m, U117)</f>
        <v>0.94621998448424849</v>
      </c>
      <c r="W117" s="12">
        <f t="shared" ca="1" si="5"/>
        <v>4.9692305006736923E-2</v>
      </c>
      <c r="X117" s="12">
        <f t="shared" ca="1" si="6"/>
        <v>4.973175198576453E-2</v>
      </c>
    </row>
    <row r="118" spans="21:24">
      <c r="U118" s="8">
        <f t="shared" ca="1" si="4"/>
        <v>44060.695798032408</v>
      </c>
      <c r="V118" s="11">
        <f ca="1">_xll.HLV5r3.Financial.Cache.GetValue(IRCurve1m, U118)</f>
        <v>0.94531911094209242</v>
      </c>
      <c r="W118" s="12">
        <f t="shared" ca="1" si="5"/>
        <v>4.9691283999967154E-2</v>
      </c>
      <c r="X118" s="12">
        <f t="shared" ca="1" si="6"/>
        <v>4.9731241620977716E-2</v>
      </c>
    </row>
    <row r="119" spans="21:24">
      <c r="U119" s="8">
        <f t="shared" ca="1" si="4"/>
        <v>44067.695798032408</v>
      </c>
      <c r="V119" s="11">
        <f ca="1">_xll.HLV5r3.Financial.Cache.GetValue(IRCurve1m, U119)</f>
        <v>0.94441911357522923</v>
      </c>
      <c r="W119" s="12">
        <f t="shared" ca="1" si="5"/>
        <v>4.9690262993127919E-2</v>
      </c>
      <c r="X119" s="12">
        <f t="shared" ca="1" si="6"/>
        <v>4.9730731256126724E-2</v>
      </c>
    </row>
    <row r="120" spans="21:24">
      <c r="U120" s="8">
        <f t="shared" ca="1" si="4"/>
        <v>44074.695798032408</v>
      </c>
      <c r="V120" s="11">
        <f ca="1">_xll.HLV5r3.Financial.Cache.GetValue(IRCurve1m, U120)</f>
        <v>0.94351999151430055</v>
      </c>
      <c r="W120" s="12">
        <f t="shared" ca="1" si="5"/>
        <v>4.9689241986010817E-2</v>
      </c>
      <c r="X120" s="12">
        <f t="shared" ca="1" si="6"/>
        <v>4.9730220891209743E-2</v>
      </c>
    </row>
    <row r="121" spans="21:24">
      <c r="U121" s="8">
        <f t="shared" ca="1" si="4"/>
        <v>44081.695798032408</v>
      </c>
      <c r="V121" s="11">
        <f ca="1">_xll.HLV5r3.Financial.Cache.GetValue(IRCurve1m, U121)</f>
        <v>0.94262174389082398</v>
      </c>
      <c r="W121" s="12">
        <f t="shared" ca="1" si="5"/>
        <v>4.9688220978777932E-2</v>
      </c>
      <c r="X121" s="12">
        <f t="shared" ca="1" si="6"/>
        <v>4.9729710526227787E-2</v>
      </c>
    </row>
    <row r="122" spans="21:24">
      <c r="U122" s="8">
        <f t="shared" ca="1" si="4"/>
        <v>44088.695798032408</v>
      </c>
      <c r="V122" s="11">
        <f ca="1">_xll.HLV5r3.Financial.Cache.GetValue(IRCurve1m, U122)</f>
        <v>0.94172437535855846</v>
      </c>
      <c r="W122" s="12">
        <f t="shared" ca="1" si="5"/>
        <v>4.9686893964697401E-2</v>
      </c>
      <c r="X122" s="12">
        <f t="shared" ca="1" si="6"/>
        <v>4.9729195305232551E-2</v>
      </c>
    </row>
    <row r="123" spans="21:24">
      <c r="U123" s="8">
        <f t="shared" ca="1" si="4"/>
        <v>44095.695798032408</v>
      </c>
      <c r="V123" s="11">
        <f ca="1">_xll.HLV5r3.Financial.Cache.GetValue(IRCurve1m, U123)</f>
        <v>0.94082788389676797</v>
      </c>
      <c r="W123" s="12">
        <f t="shared" ca="1" si="5"/>
        <v>4.9685630094549973E-2</v>
      </c>
      <c r="X123" s="12">
        <f t="shared" ca="1" si="6"/>
        <v>4.9728676442208811E-2</v>
      </c>
    </row>
    <row r="124" spans="21:24">
      <c r="U124" s="8">
        <f t="shared" ca="1" si="4"/>
        <v>44102.695798032408</v>
      </c>
      <c r="V124" s="11">
        <f ca="1">_xll.HLV5r3.Financial.Cache.GetValue(IRCurve1m, U124)</f>
        <v>0.9399322645595799</v>
      </c>
      <c r="W124" s="12">
        <f t="shared" ca="1" si="5"/>
        <v>4.9684592086285076E-2</v>
      </c>
      <c r="X124" s="12">
        <f t="shared" ref="X124:X155" ca="1" si="7">-LN(V124)/(U124-$U$59)*365.25</f>
        <v>4.9728157579117874E-2</v>
      </c>
    </row>
    <row r="125" spans="21:24">
      <c r="U125" s="8">
        <f t="shared" ref="U125:U179" ca="1" si="8">U124+7</f>
        <v>44109.695798032408</v>
      </c>
      <c r="V125" s="11">
        <f ca="1">_xll.HLV5r3.Financial.Cache.GetValue(IRCurve1m, U125)</f>
        <v>0.9390375164811734</v>
      </c>
      <c r="W125" s="12">
        <f t="shared" ref="W125:W179" ca="1" si="9">(V124/V125-1)*365/(U125-U124)</f>
        <v>4.9683554077823357E-2</v>
      </c>
      <c r="X125" s="12">
        <f t="shared" ca="1" si="7"/>
        <v>4.9727638715959595E-2</v>
      </c>
    </row>
    <row r="126" spans="21:24">
      <c r="U126" s="8">
        <f t="shared" ca="1" si="8"/>
        <v>44116.695798032408</v>
      </c>
      <c r="V126" s="11">
        <f ca="1">_xll.HLV5r3.Financial.Cache.GetValue(IRCurve1m, U126)</f>
        <v>0.93814363879660345</v>
      </c>
      <c r="W126" s="12">
        <f t="shared" ca="1" si="9"/>
        <v>4.9682516069187957E-2</v>
      </c>
      <c r="X126" s="12">
        <f t="shared" ca="1" si="7"/>
        <v>4.9727119852734036E-2</v>
      </c>
    </row>
    <row r="127" spans="21:24">
      <c r="U127" s="8">
        <f t="shared" ca="1" si="8"/>
        <v>44123.695798032408</v>
      </c>
      <c r="V127" s="11">
        <f ca="1">_xll.HLV5r3.Financial.Cache.GetValue(IRCurve1m, U127)</f>
        <v>0.93725063064180136</v>
      </c>
      <c r="W127" s="12">
        <f t="shared" ca="1" si="9"/>
        <v>4.9681478060321006E-2</v>
      </c>
      <c r="X127" s="12">
        <f t="shared" ca="1" si="7"/>
        <v>4.9726600989440449E-2</v>
      </c>
    </row>
    <row r="128" spans="21:24">
      <c r="U128" s="8">
        <f t="shared" ca="1" si="8"/>
        <v>44130.695798032408</v>
      </c>
      <c r="V128" s="11">
        <f ca="1">_xll.HLV5r3.Financial.Cache.GetValue(IRCurve1m, U128)</f>
        <v>0.93635849115356995</v>
      </c>
      <c r="W128" s="12">
        <f t="shared" ca="1" si="9"/>
        <v>4.9680440051373002E-2</v>
      </c>
      <c r="X128" s="12">
        <f t="shared" ca="1" si="7"/>
        <v>4.9726082126080408E-2</v>
      </c>
    </row>
    <row r="129" spans="21:24">
      <c r="U129" s="8">
        <f t="shared" ca="1" si="8"/>
        <v>44137.695798032408</v>
      </c>
      <c r="V129" s="11">
        <f ca="1">_xll.HLV5r3.Financial.Cache.GetValue(IRCurve1m, U129)</f>
        <v>0.93546721946958833</v>
      </c>
      <c r="W129" s="12">
        <f t="shared" ca="1" si="9"/>
        <v>4.9679402042193441E-2</v>
      </c>
      <c r="X129" s="12">
        <f t="shared" ca="1" si="7"/>
        <v>4.9725563262653101E-2</v>
      </c>
    </row>
    <row r="130" spans="21:24">
      <c r="U130" s="8">
        <f t="shared" ca="1" si="8"/>
        <v>44144.695798032408</v>
      </c>
      <c r="V130" s="11">
        <f ca="1">_xll.HLV5r3.Financial.Cache.GetValue(IRCurve1m, U130)</f>
        <v>0.93457681472840715</v>
      </c>
      <c r="W130" s="12">
        <f t="shared" ca="1" si="9"/>
        <v>4.9678364032840205E-2</v>
      </c>
      <c r="X130" s="12">
        <f t="shared" ca="1" si="7"/>
        <v>4.9725044399158605E-2</v>
      </c>
    </row>
    <row r="131" spans="21:24">
      <c r="U131" s="8">
        <f t="shared" ca="1" si="8"/>
        <v>44151.695798032408</v>
      </c>
      <c r="V131" s="11">
        <f ca="1">_xll.HLV5r3.Financial.Cache.GetValue(IRCurve1m, U131)</f>
        <v>0.9336872760694489</v>
      </c>
      <c r="W131" s="12">
        <f t="shared" ca="1" si="9"/>
        <v>4.9677326023301722E-2</v>
      </c>
      <c r="X131" s="12">
        <f t="shared" ca="1" si="7"/>
        <v>4.9724525535596774E-2</v>
      </c>
    </row>
    <row r="132" spans="21:24">
      <c r="U132" s="8">
        <f t="shared" ca="1" si="8"/>
        <v>44158.695798032408</v>
      </c>
      <c r="V132" s="11">
        <f ca="1">_xll.HLV5r3.Financial.Cache.GetValue(IRCurve1m, U132)</f>
        <v>0.93279860263300662</v>
      </c>
      <c r="W132" s="12">
        <f t="shared" ca="1" si="9"/>
        <v>4.9676288013577992E-2</v>
      </c>
      <c r="X132" s="12">
        <f t="shared" ca="1" si="7"/>
        <v>4.9724006671967705E-2</v>
      </c>
    </row>
    <row r="133" spans="21:24">
      <c r="U133" s="8">
        <f t="shared" ca="1" si="8"/>
        <v>44165.695798032408</v>
      </c>
      <c r="V133" s="11">
        <f ca="1">_xll.HLV5r3.Financial.Cache.GetValue(IRCurve1m, U133)</f>
        <v>0.93191079356024442</v>
      </c>
      <c r="W133" s="12">
        <f t="shared" ca="1" si="9"/>
        <v>4.9675250003611122E-2</v>
      </c>
      <c r="X133" s="12">
        <f t="shared" ca="1" si="7"/>
        <v>4.9723487808270544E-2</v>
      </c>
    </row>
    <row r="134" spans="21:24">
      <c r="U134" s="8">
        <f t="shared" ca="1" si="8"/>
        <v>44172.695798032408</v>
      </c>
      <c r="V134" s="11">
        <f ca="1">_xll.HLV5r3.Financial.Cache.GetValue(IRCurve1m, U134)</f>
        <v>0.93102384799319204</v>
      </c>
      <c r="W134" s="12">
        <f t="shared" ca="1" si="9"/>
        <v>4.9674211993586362E-2</v>
      </c>
      <c r="X134" s="12">
        <f t="shared" ca="1" si="7"/>
        <v>4.9722968944506937E-2</v>
      </c>
    </row>
    <row r="135" spans="21:24">
      <c r="U135" s="8">
        <f t="shared" ca="1" si="8"/>
        <v>44179.695798032408</v>
      </c>
      <c r="V135" s="11">
        <f ca="1">_xll.HLV5r3.Financial.Cache.GetValue(IRCurve1m, U135)</f>
        <v>0.93013779472840563</v>
      </c>
      <c r="W135" s="12">
        <f t="shared" ca="1" si="9"/>
        <v>4.9671510037086239E-2</v>
      </c>
      <c r="X135" s="12">
        <f t="shared" ca="1" si="7"/>
        <v>4.972242819250175E-2</v>
      </c>
    </row>
    <row r="136" spans="21:24">
      <c r="U136" s="8">
        <f t="shared" ca="1" si="8"/>
        <v>44186.695798032408</v>
      </c>
      <c r="V136" s="11">
        <f ca="1">_xll.HLV5r3.Financial.Cache.GetValue(IRCurve1m, U136)</f>
        <v>0.92925262649061557</v>
      </c>
      <c r="W136" s="12">
        <f t="shared" ca="1" si="9"/>
        <v>4.9669163857827429E-2</v>
      </c>
      <c r="X136" s="12">
        <f t="shared" ca="1" si="7"/>
        <v>4.97218710242903E-2</v>
      </c>
    </row>
    <row r="137" spans="21:24">
      <c r="U137" s="8">
        <f t="shared" ca="1" si="8"/>
        <v>44193.695798032408</v>
      </c>
      <c r="V137" s="11">
        <f ca="1">_xll.HLV5r3.Financial.Cache.GetValue(IRCurve1m, U137)</f>
        <v>0.92836832045219286</v>
      </c>
      <c r="W137" s="12">
        <f t="shared" ca="1" si="9"/>
        <v>4.9668049217340061E-2</v>
      </c>
      <c r="X137" s="12">
        <f t="shared" ca="1" si="7"/>
        <v>4.9721313856001252E-2</v>
      </c>
    </row>
    <row r="138" spans="21:24">
      <c r="U138" s="8">
        <f t="shared" ca="1" si="8"/>
        <v>44200.695798032408</v>
      </c>
      <c r="V138" s="11">
        <f ca="1">_xll.HLV5r3.Financial.Cache.GetValue(IRCurve1m, U138)</f>
        <v>0.92748487575489247</v>
      </c>
      <c r="W138" s="12">
        <f t="shared" ca="1" si="9"/>
        <v>4.9666934576644284E-2</v>
      </c>
      <c r="X138" s="12">
        <f t="shared" ca="1" si="7"/>
        <v>4.9720756687634662E-2</v>
      </c>
    </row>
    <row r="139" spans="21:24">
      <c r="U139" s="8">
        <f t="shared" ca="1" si="8"/>
        <v>44207.695798032408</v>
      </c>
      <c r="V139" s="11">
        <f ca="1">_xll.HLV5r3.Financial.Cache.GetValue(IRCurve1m, U139)</f>
        <v>0.92660229154134255</v>
      </c>
      <c r="W139" s="12">
        <f t="shared" ca="1" si="9"/>
        <v>4.9665819935670638E-2</v>
      </c>
      <c r="X139" s="12">
        <f t="shared" ca="1" si="7"/>
        <v>4.9720199519189608E-2</v>
      </c>
    </row>
    <row r="140" spans="21:24">
      <c r="U140" s="8">
        <f t="shared" ca="1" si="8"/>
        <v>44214.695798032408</v>
      </c>
      <c r="V140" s="11">
        <f ca="1">_xll.HLV5r3.Financial.Cache.GetValue(IRCurve1m, U140)</f>
        <v>0.92572056695503835</v>
      </c>
      <c r="W140" s="12">
        <f t="shared" ca="1" si="9"/>
        <v>4.9664705294639101E-2</v>
      </c>
      <c r="X140" s="12">
        <f t="shared" ca="1" si="7"/>
        <v>4.9719642350667941E-2</v>
      </c>
    </row>
    <row r="141" spans="21:24">
      <c r="U141" s="8">
        <f t="shared" ca="1" si="8"/>
        <v>44221.695798032408</v>
      </c>
      <c r="V141" s="11">
        <f ca="1">_xll.HLV5r3.Financial.Cache.GetValue(IRCurve1m, U141)</f>
        <v>0.92483970114034919</v>
      </c>
      <c r="W141" s="12">
        <f t="shared" ca="1" si="9"/>
        <v>4.9663590653306534E-2</v>
      </c>
      <c r="X141" s="12">
        <f t="shared" ca="1" si="7"/>
        <v>4.9719085182068648E-2</v>
      </c>
    </row>
    <row r="142" spans="21:24">
      <c r="U142" s="8">
        <f t="shared" ca="1" si="8"/>
        <v>44228.695798032408</v>
      </c>
      <c r="V142" s="11">
        <f ca="1">_xll.HLV5r3.Financial.Cache.GetValue(IRCurve1m, U142)</f>
        <v>0.92395969324251204</v>
      </c>
      <c r="W142" s="12">
        <f t="shared" ca="1" si="9"/>
        <v>4.9662476011777139E-2</v>
      </c>
      <c r="X142" s="12">
        <f t="shared" ca="1" si="7"/>
        <v>4.9718528013391834E-2</v>
      </c>
    </row>
    <row r="143" spans="21:24">
      <c r="U143" s="8">
        <f t="shared" ca="1" si="8"/>
        <v>44235.695798032408</v>
      </c>
      <c r="V143" s="11">
        <f ca="1">_xll.HLV5r3.Financial.Cache.GetValue(IRCurve1m, U143)</f>
        <v>0.92308054240763227</v>
      </c>
      <c r="W143" s="12">
        <f t="shared" ca="1" si="9"/>
        <v>4.9661361370039341E-2</v>
      </c>
      <c r="X143" s="12">
        <f t="shared" ca="1" si="7"/>
        <v>4.9717970844637444E-2</v>
      </c>
    </row>
    <row r="144" spans="21:24">
      <c r="U144" s="8">
        <f t="shared" ca="1" si="8"/>
        <v>44242.695798032408</v>
      </c>
      <c r="V144" s="11">
        <f ca="1">_xll.HLV5r3.Financial.Cache.GetValue(IRCurve1m, U144)</f>
        <v>0.92220224778268256</v>
      </c>
      <c r="W144" s="12">
        <f t="shared" ca="1" si="9"/>
        <v>4.966024672809314E-2</v>
      </c>
      <c r="X144" s="12">
        <f t="shared" ca="1" si="7"/>
        <v>4.9717413675805525E-2</v>
      </c>
    </row>
    <row r="145" spans="21:24">
      <c r="U145" s="8">
        <f t="shared" ca="1" si="8"/>
        <v>44249.695798032408</v>
      </c>
      <c r="V145" s="11">
        <f ca="1">_xll.HLV5r3.Financial.Cache.GetValue(IRCurve1m, U145)</f>
        <v>0.92132480851550347</v>
      </c>
      <c r="W145" s="12">
        <f t="shared" ca="1" si="9"/>
        <v>4.9659132085857483E-2</v>
      </c>
      <c r="X145" s="12">
        <f t="shared" ca="1" si="7"/>
        <v>4.9716856506895141E-2</v>
      </c>
    </row>
    <row r="146" spans="21:24">
      <c r="U146" s="8">
        <f t="shared" ca="1" si="8"/>
        <v>44256.695798032408</v>
      </c>
      <c r="V146" s="11">
        <f ca="1">_xll.HLV5r3.Financial.Cache.GetValue(IRCurve1m, U146)</f>
        <v>0.92044822375479707</v>
      </c>
      <c r="W146" s="12">
        <f t="shared" ca="1" si="9"/>
        <v>4.9658017443575515E-2</v>
      </c>
      <c r="X146" s="12">
        <f t="shared" ca="1" si="7"/>
        <v>4.9716299337908103E-2</v>
      </c>
    </row>
    <row r="147" spans="21:24">
      <c r="U147" s="8">
        <f t="shared" ca="1" si="8"/>
        <v>44263.695798032408</v>
      </c>
      <c r="V147" s="11">
        <f ca="1">_xll.HLV5r3.Financial.Cache.GetValue(IRCurve1m, U147)</f>
        <v>0.91957249265013408</v>
      </c>
      <c r="W147" s="12">
        <f t="shared" ca="1" si="9"/>
        <v>4.9656902800992518E-2</v>
      </c>
      <c r="X147" s="12">
        <f t="shared" ca="1" si="7"/>
        <v>4.9715742168843502E-2</v>
      </c>
    </row>
    <row r="148" spans="21:24">
      <c r="U148" s="8">
        <f t="shared" ca="1" si="8"/>
        <v>44270.695798032408</v>
      </c>
      <c r="V148" s="11">
        <f ca="1">_xll.HLV5r3.Financial.Cache.GetValue(IRCurve1m, U148)</f>
        <v>0.91869766068470349</v>
      </c>
      <c r="W148" s="12">
        <f t="shared" ca="1" si="9"/>
        <v>4.9653155928849814E-2</v>
      </c>
      <c r="X148" s="12">
        <f t="shared" ca="1" si="7"/>
        <v>4.9715155431989989E-2</v>
      </c>
    </row>
    <row r="149" spans="21:24">
      <c r="U149" s="8">
        <f t="shared" ca="1" si="8"/>
        <v>44277.695798032408</v>
      </c>
      <c r="V149" s="11">
        <f ca="1">_xll.HLV5r3.Financial.Cache.GetValue(IRCurve1m, U149)</f>
        <v>0.91782371673568763</v>
      </c>
      <c r="W149" s="12">
        <f t="shared" ca="1" si="9"/>
        <v>4.9649985779922474E-2</v>
      </c>
      <c r="X149" s="12">
        <f t="shared" ca="1" si="7"/>
        <v>4.9714546519262173E-2</v>
      </c>
    </row>
    <row r="150" spans="21:24">
      <c r="U150" s="8">
        <f t="shared" ca="1" si="8"/>
        <v>44284.695798032408</v>
      </c>
      <c r="V150" s="11">
        <f ca="1">_xll.HLV5r3.Financial.Cache.GetValue(IRCurve1m, U150)</f>
        <v>0.91695062555843521</v>
      </c>
      <c r="W150" s="12">
        <f t="shared" ca="1" si="9"/>
        <v>4.9648767620873127E-2</v>
      </c>
      <c r="X150" s="12">
        <f t="shared" ca="1" si="7"/>
        <v>4.9713937606442597E-2</v>
      </c>
    </row>
    <row r="151" spans="21:24">
      <c r="U151" s="8">
        <f t="shared" ca="1" si="8"/>
        <v>44291.695798032408</v>
      </c>
      <c r="V151" s="11">
        <f ca="1">_xll.HLV5r3.Financial.Cache.GetValue(IRCurve1m, U151)</f>
        <v>0.91607838630100813</v>
      </c>
      <c r="W151" s="12">
        <f t="shared" ca="1" si="9"/>
        <v>4.9647549461418548E-2</v>
      </c>
      <c r="X151" s="12">
        <f t="shared" ca="1" si="7"/>
        <v>4.9713328693529506E-2</v>
      </c>
    </row>
    <row r="152" spans="21:24">
      <c r="U152" s="8">
        <f t="shared" ca="1" si="8"/>
        <v>44298.695798032408</v>
      </c>
      <c r="V152" s="11">
        <f ca="1">_xll.HLV5r3.Financial.Cache.GetValue(IRCurve1m, U152)</f>
        <v>0.91520699811233264</v>
      </c>
      <c r="W152" s="12">
        <f t="shared" ca="1" si="9"/>
        <v>4.9646331301871349E-2</v>
      </c>
      <c r="X152" s="12">
        <f t="shared" ca="1" si="7"/>
        <v>4.971271978052471E-2</v>
      </c>
    </row>
    <row r="153" spans="21:24">
      <c r="U153" s="8">
        <f t="shared" ca="1" si="8"/>
        <v>44305.695798032408</v>
      </c>
      <c r="V153" s="11">
        <f ca="1">_xll.HLV5r3.Financial.Cache.GetValue(IRCurve1m, U153)</f>
        <v>0.9143364601422086</v>
      </c>
      <c r="W153" s="12">
        <f t="shared" ca="1" si="9"/>
        <v>4.9645113141999965E-2</v>
      </c>
      <c r="X153" s="12">
        <f t="shared" ca="1" si="7"/>
        <v>4.9712110867427189E-2</v>
      </c>
    </row>
    <row r="154" spans="21:24">
      <c r="U154" s="8">
        <f t="shared" ca="1" si="8"/>
        <v>44312.695798032408</v>
      </c>
      <c r="V154" s="11">
        <f ca="1">_xll.HLV5r3.Financial.Cache.GetValue(IRCurve1m, U154)</f>
        <v>0.91346677154130362</v>
      </c>
      <c r="W154" s="12">
        <f t="shared" ca="1" si="9"/>
        <v>4.9643894981804389E-2</v>
      </c>
      <c r="X154" s="12">
        <f t="shared" ca="1" si="7"/>
        <v>4.9711501954236292E-2</v>
      </c>
    </row>
    <row r="155" spans="21:24">
      <c r="U155" s="8">
        <f t="shared" ca="1" si="8"/>
        <v>44319.695798032408</v>
      </c>
      <c r="V155" s="11">
        <f ca="1">_xll.HLV5r3.Financial.Cache.GetValue(IRCurve1m, U155)</f>
        <v>0.91259793146114887</v>
      </c>
      <c r="W155" s="12">
        <f t="shared" ca="1" si="9"/>
        <v>4.9642676821504618E-2</v>
      </c>
      <c r="X155" s="12">
        <f t="shared" ca="1" si="7"/>
        <v>4.9710893040953566E-2</v>
      </c>
    </row>
    <row r="156" spans="21:24">
      <c r="U156" s="8">
        <f t="shared" ca="1" si="8"/>
        <v>44326.695798032408</v>
      </c>
      <c r="V156" s="11">
        <f ca="1">_xll.HLV5r3.Financial.Cache.GetValue(IRCurve1m, U156)</f>
        <v>0.91172993905414579</v>
      </c>
      <c r="W156" s="12">
        <f t="shared" ca="1" si="9"/>
        <v>4.9641458660880655E-2</v>
      </c>
      <c r="X156" s="12">
        <f t="shared" ref="X156:X179" ca="1" si="10">-LN(V156)/(U156-$U$59)*365.25</f>
        <v>4.9710284127578226E-2</v>
      </c>
    </row>
    <row r="157" spans="21:24">
      <c r="U157" s="8">
        <f t="shared" ca="1" si="8"/>
        <v>44333.695798032408</v>
      </c>
      <c r="V157" s="11">
        <f ca="1">_xll.HLV5r3.Financial.Cache.GetValue(IRCurve1m, U157)</f>
        <v>0.91086279347356169</v>
      </c>
      <c r="W157" s="12">
        <f t="shared" ca="1" si="9"/>
        <v>4.9640240499920933E-2</v>
      </c>
      <c r="X157" s="12">
        <f t="shared" ca="1" si="10"/>
        <v>4.9709675214109322E-2</v>
      </c>
    </row>
    <row r="158" spans="21:24">
      <c r="U158" s="8">
        <f t="shared" ca="1" si="8"/>
        <v>44340.695798032408</v>
      </c>
      <c r="V158" s="11">
        <f ca="1">_xll.HLV5r3.Financial.Cache.GetValue(IRCurve1m, U158)</f>
        <v>0.90999649387352366</v>
      </c>
      <c r="W158" s="12">
        <f t="shared" ca="1" si="9"/>
        <v>4.9639022338891739E-2</v>
      </c>
      <c r="X158" s="12">
        <f t="shared" ca="1" si="10"/>
        <v>4.97090663005487E-2</v>
      </c>
    </row>
    <row r="159" spans="21:24">
      <c r="U159" s="8">
        <f t="shared" ca="1" si="8"/>
        <v>44347.695798032408</v>
      </c>
      <c r="V159" s="11">
        <f ca="1">_xll.HLV5r3.Financial.Cache.GetValue(IRCurve1m, U159)</f>
        <v>0.90913103940902862</v>
      </c>
      <c r="W159" s="12">
        <f t="shared" ca="1" si="9"/>
        <v>4.9637804177434165E-2</v>
      </c>
      <c r="X159" s="12">
        <f t="shared" ca="1" si="10"/>
        <v>4.9708457386894625E-2</v>
      </c>
    </row>
    <row r="160" spans="21:24">
      <c r="U160" s="8">
        <f t="shared" ca="1" si="8"/>
        <v>44354.695798032408</v>
      </c>
      <c r="V160" s="11">
        <f ca="1">_xll.HLV5r3.Financial.Cache.GetValue(IRCurve1m, U160)</f>
        <v>0.90826642923593037</v>
      </c>
      <c r="W160" s="12">
        <f t="shared" ca="1" si="9"/>
        <v>4.9636586015895538E-2</v>
      </c>
      <c r="X160" s="12">
        <f t="shared" ca="1" si="10"/>
        <v>4.9707848473148769E-2</v>
      </c>
    </row>
    <row r="161" spans="21:24">
      <c r="U161" s="8">
        <f t="shared" ca="1" si="8"/>
        <v>44361.695798032408</v>
      </c>
      <c r="V161" s="11">
        <f ca="1">_xll.HLV5r3.Financial.Cache.GetValue(IRCurve1m, U161)</f>
        <v>0.90740272165122882</v>
      </c>
      <c r="W161" s="12">
        <f t="shared" ca="1" si="9"/>
        <v>4.9631966190650009E-2</v>
      </c>
      <c r="X161" s="12">
        <f t="shared" ca="1" si="10"/>
        <v>4.9707206218563407E-2</v>
      </c>
    </row>
    <row r="162" spans="21:24">
      <c r="U162" s="8">
        <f t="shared" ca="1" si="8"/>
        <v>44368.695798032408</v>
      </c>
      <c r="V162" s="11">
        <f ca="1">_xll.HLV5r3.Financial.Cache.GetValue(IRCurve1m, U162)</f>
        <v>0.90653990246575811</v>
      </c>
      <c r="W162" s="12">
        <f t="shared" ca="1" si="9"/>
        <v>4.9628105068236783E-2</v>
      </c>
      <c r="X162" s="12">
        <f t="shared" ca="1" si="10"/>
        <v>4.970653895831028E-2</v>
      </c>
    </row>
    <row r="163" spans="21:24">
      <c r="U163" s="8">
        <f t="shared" ca="1" si="8"/>
        <v>44375.695798032408</v>
      </c>
      <c r="V163" s="11">
        <f ca="1">_xll.HLV5r3.Financial.Cache.GetValue(IRCurve1m, U163)</f>
        <v>0.90567792687030824</v>
      </c>
      <c r="W163" s="12">
        <f t="shared" ca="1" si="9"/>
        <v>4.9626770180313251E-2</v>
      </c>
      <c r="X163" s="12">
        <f t="shared" ca="1" si="10"/>
        <v>4.9705871697945915E-2</v>
      </c>
    </row>
    <row r="164" spans="21:24">
      <c r="U164" s="8">
        <f t="shared" ca="1" si="8"/>
        <v>44382.695798032408</v>
      </c>
      <c r="V164" s="11">
        <f ca="1">_xll.HLV5r3.Financial.Cache.GetValue(IRCurve1m, U164)</f>
        <v>0.90481679401869186</v>
      </c>
      <c r="W164" s="12">
        <f t="shared" ca="1" si="9"/>
        <v>4.9625435292181316E-2</v>
      </c>
      <c r="X164" s="12">
        <f t="shared" ca="1" si="10"/>
        <v>4.9705204437471187E-2</v>
      </c>
    </row>
    <row r="165" spans="21:24">
      <c r="U165" s="8">
        <f t="shared" ca="1" si="8"/>
        <v>44389.695798032408</v>
      </c>
      <c r="V165" s="11">
        <f ca="1">_xll.HLV5r3.Financial.Cache.GetValue(IRCurve1m, U165)</f>
        <v>0.90395650306559572</v>
      </c>
      <c r="W165" s="12">
        <f t="shared" ca="1" si="9"/>
        <v>4.9624100403563097E-2</v>
      </c>
      <c r="X165" s="12">
        <f t="shared" ca="1" si="10"/>
        <v>4.9704537176884334E-2</v>
      </c>
    </row>
    <row r="166" spans="21:24">
      <c r="U166" s="8">
        <f t="shared" ca="1" si="8"/>
        <v>44396.695798032408</v>
      </c>
      <c r="V166" s="11">
        <f ca="1">_xll.HLV5r3.Financial.Cache.GetValue(IRCurve1m, U166)</f>
        <v>0.90309705316656985</v>
      </c>
      <c r="W166" s="12">
        <f t="shared" ca="1" si="9"/>
        <v>4.9622765514748056E-2</v>
      </c>
      <c r="X166" s="12">
        <f t="shared" ca="1" si="10"/>
        <v>4.9703869916186284E-2</v>
      </c>
    </row>
    <row r="167" spans="21:24">
      <c r="U167" s="8">
        <f t="shared" ca="1" si="8"/>
        <v>44403.695798032408</v>
      </c>
      <c r="V167" s="11">
        <f ca="1">_xll.HLV5r3.Financial.Cache.GetValue(IRCurve1m, U167)</f>
        <v>0.90223844347803184</v>
      </c>
      <c r="W167" s="12">
        <f t="shared" ca="1" si="9"/>
        <v>4.9621430625724612E-2</v>
      </c>
      <c r="X167" s="12">
        <f t="shared" ca="1" si="10"/>
        <v>4.9703202655377886E-2</v>
      </c>
    </row>
    <row r="168" spans="21:24">
      <c r="U168" s="8">
        <f t="shared" ca="1" si="8"/>
        <v>44410.695798032408</v>
      </c>
      <c r="V168" s="11">
        <f ca="1">_xll.HLV5r3.Financial.Cache.GetValue(IRCurve1m, U168)</f>
        <v>0.90138067315727066</v>
      </c>
      <c r="W168" s="12">
        <f t="shared" ca="1" si="9"/>
        <v>4.9620095736214891E-2</v>
      </c>
      <c r="X168" s="12">
        <f t="shared" ca="1" si="10"/>
        <v>4.970253539445732E-2</v>
      </c>
    </row>
    <row r="169" spans="21:24">
      <c r="U169" s="8">
        <f t="shared" ca="1" si="8"/>
        <v>44417.695798032408</v>
      </c>
      <c r="V169" s="11">
        <f ca="1">_xll.HLV5r3.Financial.Cache.GetValue(IRCurve1m, U169)</f>
        <v>0.90052374136243563</v>
      </c>
      <c r="W169" s="12">
        <f t="shared" ca="1" si="9"/>
        <v>4.9618760846496759E-2</v>
      </c>
      <c r="X169" s="12">
        <f t="shared" ca="1" si="10"/>
        <v>4.9701868133425572E-2</v>
      </c>
    </row>
    <row r="170" spans="21:24">
      <c r="U170" s="8">
        <f t="shared" ca="1" si="8"/>
        <v>44424.695798032408</v>
      </c>
      <c r="V170" s="11">
        <f ca="1">_xll.HLV5r3.Financial.Cache.GetValue(IRCurve1m, U170)</f>
        <v>0.89966764725254267</v>
      </c>
      <c r="W170" s="12">
        <f t="shared" ca="1" si="9"/>
        <v>4.9617425956477605E-2</v>
      </c>
      <c r="X170" s="12">
        <f t="shared" ca="1" si="10"/>
        <v>4.970120087228258E-2</v>
      </c>
    </row>
    <row r="171" spans="21:24">
      <c r="U171" s="8">
        <f t="shared" ca="1" si="8"/>
        <v>44431.695798032408</v>
      </c>
      <c r="V171" s="11">
        <f ca="1">_xll.HLV5r3.Financial.Cache.GetValue(IRCurve1m, U171)</f>
        <v>0.8988123899874696</v>
      </c>
      <c r="W171" s="12">
        <f t="shared" ca="1" si="9"/>
        <v>4.9616091066250041E-2</v>
      </c>
      <c r="X171" s="12">
        <f t="shared" ca="1" si="10"/>
        <v>4.9700533611029198E-2</v>
      </c>
    </row>
    <row r="172" spans="21:24">
      <c r="U172" s="8">
        <f t="shared" ca="1" si="8"/>
        <v>44438.695798032408</v>
      </c>
      <c r="V172" s="11">
        <f ca="1">_xll.HLV5r3.Financial.Cache.GetValue(IRCurve1m, U172)</f>
        <v>0.89795796872796207</v>
      </c>
      <c r="W172" s="12">
        <f t="shared" ca="1" si="9"/>
        <v>4.96147561755362E-2</v>
      </c>
      <c r="X172" s="12">
        <f t="shared" ca="1" si="10"/>
        <v>4.969986634966371E-2</v>
      </c>
    </row>
    <row r="173" spans="21:24">
      <c r="U173" s="8">
        <f t="shared" ca="1" si="8"/>
        <v>44445.695798032408</v>
      </c>
      <c r="V173" s="11">
        <f ca="1">_xll.HLV5r3.Financial.Cache.GetValue(IRCurve1m, U173)</f>
        <v>0.89710438263562264</v>
      </c>
      <c r="W173" s="12">
        <f t="shared" ca="1" si="9"/>
        <v>4.9613421284625536E-2</v>
      </c>
      <c r="X173" s="12">
        <f t="shared" ca="1" si="10"/>
        <v>4.969919908818702E-2</v>
      </c>
    </row>
    <row r="174" spans="21:24">
      <c r="U174" s="8">
        <f t="shared" ca="1" si="8"/>
        <v>44452.695798032408</v>
      </c>
      <c r="V174" s="11">
        <f ca="1">_xll.HLV5r3.Financial.Cache.GetValue(IRCurve1m, U174)</f>
        <v>0.89624467251722262</v>
      </c>
      <c r="W174" s="12">
        <f t="shared" ca="1" si="9"/>
        <v>5.0017303603153228E-2</v>
      </c>
      <c r="X174" s="12">
        <f t="shared" ca="1" si="10"/>
        <v>4.9702054502564111E-2</v>
      </c>
    </row>
    <row r="175" spans="21:24">
      <c r="U175" s="8">
        <f t="shared" ca="1" si="8"/>
        <v>44459.695798032408</v>
      </c>
      <c r="V175" s="11">
        <f ca="1">_xll.HLV5r3.Financial.Cache.GetValue(IRCurve1m, U175)</f>
        <v>0.89538042922107586</v>
      </c>
      <c r="W175" s="12">
        <f t="shared" ca="1" si="9"/>
        <v>5.0329573058515785E-2</v>
      </c>
      <c r="X175" s="12">
        <f t="shared" ca="1" si="10"/>
        <v>4.9707551917957636E-2</v>
      </c>
    </row>
    <row r="176" spans="21:24">
      <c r="U176" s="8">
        <f t="shared" ca="1" si="8"/>
        <v>44466.695798032408</v>
      </c>
      <c r="V176" s="11">
        <f ca="1">_xll.HLV5r3.Financial.Cache.GetValue(IRCurve1m, U176)</f>
        <v>0.894516830836108</v>
      </c>
      <c r="W176" s="12">
        <f t="shared" ca="1" si="9"/>
        <v>5.0340570086410449E-2</v>
      </c>
      <c r="X176" s="12">
        <f t="shared" ca="1" si="10"/>
        <v>4.9713049325800111E-2</v>
      </c>
    </row>
    <row r="177" spans="21:24">
      <c r="U177" s="8">
        <f t="shared" ca="1" si="8"/>
        <v>44473.695798032408</v>
      </c>
      <c r="V177" s="11">
        <f ca="1">_xll.HLV5r3.Financial.Cache.GetValue(IRCurve1m, U177)</f>
        <v>0.89365387710442612</v>
      </c>
      <c r="W177" s="12">
        <f t="shared" ca="1" si="9"/>
        <v>5.0351567094159319E-2</v>
      </c>
      <c r="X177" s="12">
        <f t="shared" ca="1" si="10"/>
        <v>4.9718546726093243E-2</v>
      </c>
    </row>
    <row r="178" spans="21:24">
      <c r="U178" s="8">
        <f t="shared" ca="1" si="8"/>
        <v>44480.695798032408</v>
      </c>
      <c r="V178" s="11">
        <f ca="1">_xll.HLV5r3.Financial.Cache.GetValue(IRCurve1m, U178)</f>
        <v>0.89279156776798263</v>
      </c>
      <c r="W178" s="12">
        <f t="shared" ca="1" si="9"/>
        <v>5.0362564081484526E-2</v>
      </c>
      <c r="X178" s="12">
        <f t="shared" ca="1" si="10"/>
        <v>4.9724044118836255E-2</v>
      </c>
    </row>
    <row r="179" spans="21:24">
      <c r="U179" s="8">
        <f t="shared" ca="1" si="8"/>
        <v>44487.695798032408</v>
      </c>
      <c r="V179" s="11">
        <f ca="1">_xll.HLV5r3.Financial.Cache.GetValue(IRCurve1m, U179)</f>
        <v>0.8919299025685693</v>
      </c>
      <c r="W179" s="12">
        <f t="shared" ca="1" si="9"/>
        <v>5.0373561048455535E-2</v>
      </c>
      <c r="X179" s="12">
        <f t="shared" ca="1" si="10"/>
        <v>4.972954150402905E-2</v>
      </c>
    </row>
    <row r="180" spans="21:24">
      <c r="U180" s="7"/>
      <c r="V180" s="7"/>
      <c r="W180" s="7"/>
      <c r="X180" s="7"/>
    </row>
    <row r="181" spans="21:24">
      <c r="U181" s="7"/>
      <c r="V181" s="7"/>
      <c r="W181" s="7"/>
      <c r="X181" s="7"/>
    </row>
    <row r="182" spans="21:24">
      <c r="U182" s="7"/>
      <c r="V182" s="7"/>
      <c r="W182" s="7"/>
      <c r="X182" s="7"/>
    </row>
    <row r="183" spans="21:24">
      <c r="U183" s="7"/>
      <c r="V183" s="7"/>
      <c r="W183" s="7"/>
      <c r="X183" s="7"/>
    </row>
    <row r="184" spans="21:24">
      <c r="U184" s="7"/>
      <c r="V184" s="7"/>
      <c r="W184" s="7"/>
      <c r="X184" s="7"/>
    </row>
    <row r="185" spans="21:24">
      <c r="U185" s="7"/>
      <c r="V185" s="7"/>
      <c r="W185" s="7"/>
      <c r="X185" s="7"/>
    </row>
    <row r="186" spans="21:24">
      <c r="U186" s="7"/>
      <c r="V186" s="7"/>
      <c r="W186" s="7"/>
      <c r="X186" s="7"/>
    </row>
    <row r="187" spans="21:24">
      <c r="U187" s="7"/>
      <c r="V187" s="7"/>
      <c r="W187" s="7"/>
      <c r="X187" s="7"/>
    </row>
    <row r="188" spans="21:24">
      <c r="U188" s="7"/>
      <c r="V188" s="7"/>
      <c r="W188" s="7"/>
      <c r="X188" s="7"/>
    </row>
    <row r="189" spans="21:24">
      <c r="U189" s="7"/>
      <c r="V189" s="7"/>
      <c r="W189" s="7"/>
      <c r="X189" s="7"/>
    </row>
    <row r="190" spans="21:24">
      <c r="U190" s="7"/>
      <c r="V190" s="7"/>
      <c r="W190" s="7"/>
      <c r="X190" s="7"/>
    </row>
    <row r="191" spans="21:24">
      <c r="U191" s="7"/>
      <c r="V191" s="7"/>
      <c r="W191" s="7"/>
      <c r="X191" s="7"/>
    </row>
    <row r="192" spans="21:24">
      <c r="U192" s="7"/>
      <c r="V192" s="7"/>
      <c r="W192" s="7"/>
      <c r="X192" s="7"/>
    </row>
    <row r="193" spans="21:24">
      <c r="U193" s="7"/>
      <c r="V193" s="7"/>
      <c r="W193" s="7"/>
      <c r="X193" s="7"/>
    </row>
    <row r="194" spans="21:24">
      <c r="U194" s="7"/>
      <c r="V194" s="7"/>
      <c r="W194" s="7"/>
      <c r="X194" s="7"/>
    </row>
    <row r="195" spans="21:24">
      <c r="U195" s="7"/>
      <c r="V195" s="7"/>
      <c r="W195" s="7"/>
      <c r="X195" s="7"/>
    </row>
    <row r="196" spans="21:24">
      <c r="U196" s="7"/>
      <c r="V196" s="7"/>
      <c r="W196" s="7"/>
      <c r="X196" s="7"/>
    </row>
    <row r="197" spans="21:24">
      <c r="U197" s="7"/>
      <c r="V197" s="7"/>
      <c r="W197" s="7"/>
      <c r="X197" s="7"/>
    </row>
    <row r="198" spans="21:24">
      <c r="U198" s="7"/>
      <c r="V198" s="7"/>
      <c r="W198" s="7"/>
      <c r="X198" s="7"/>
    </row>
    <row r="199" spans="21:24">
      <c r="U199" s="7"/>
      <c r="V199" s="7"/>
      <c r="W199" s="7"/>
      <c r="X199" s="7"/>
    </row>
    <row r="200" spans="21:24">
      <c r="U200" s="7"/>
      <c r="V200" s="7"/>
      <c r="W200" s="7"/>
      <c r="X200" s="7"/>
    </row>
    <row r="201" spans="21:24">
      <c r="U201" s="7"/>
      <c r="V201" s="7"/>
      <c r="W201" s="7"/>
      <c r="X201" s="7"/>
    </row>
    <row r="202" spans="21:24">
      <c r="U202" s="7"/>
      <c r="V202" s="7"/>
      <c r="W202" s="7"/>
      <c r="X202" s="7"/>
    </row>
  </sheetData>
  <protectedRanges>
    <protectedRange sqref="G6:G7" name="Range1_2_1"/>
    <protectedRange sqref="L6:L7" name="Range1_2_1_2"/>
    <protectedRange sqref="D14" name="Range2_1_1_1_1"/>
  </protectedRanges>
  <phoneticPr fontId="10" type="noConversion"/>
  <dataValidations count="5">
    <dataValidation type="list" allowBlank="1" showInputMessage="1" showErrorMessage="1" sqref="L6" xr:uid="{00000000-0002-0000-0200-000000000000}">
      <formula1>Frequency</formula1>
    </dataValidation>
    <dataValidation type="list" allowBlank="1" showInputMessage="1" showErrorMessage="1" sqref="L7" xr:uid="{00000000-0002-0000-0200-000001000000}">
      <formula1>DayCount</formula1>
    </dataValidation>
    <dataValidation type="list" allowBlank="1" showInputMessage="1" showErrorMessage="1" sqref="F11:F34" xr:uid="{00000000-0002-0000-0200-000002000000}">
      <formula1>Assets</formula1>
    </dataValidation>
    <dataValidation type="list" allowBlank="1" showInputMessage="1" showErrorMessage="1" sqref="D11" xr:uid="{00000000-0002-0000-0200-000003000000}">
      <formula1>"1M,3M,6M"</formula1>
    </dataValidation>
    <dataValidation type="list" allowBlank="1" showInputMessage="1" showErrorMessage="1" sqref="D14" xr:uid="{00000000-0002-0000-0200-000004000000}">
      <formula1>Algorithms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  <picture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U202"/>
  <sheetViews>
    <sheetView showGridLines="0" topLeftCell="A19" zoomScale="80" workbookViewId="0">
      <selection activeCell="S59" sqref="S59:S179"/>
    </sheetView>
  </sheetViews>
  <sheetFormatPr defaultRowHeight="12.75"/>
  <cols>
    <col min="1" max="1" width="1.7109375" style="3" customWidth="1"/>
    <col min="2" max="2" width="8.85546875" style="3" customWidth="1"/>
    <col min="3" max="3" width="25.140625" style="3" customWidth="1"/>
    <col min="4" max="4" width="54.5703125" style="3" bestFit="1" customWidth="1"/>
    <col min="5" max="5" width="4.28515625" style="3" customWidth="1"/>
    <col min="6" max="6" width="14.28515625" style="3" customWidth="1"/>
    <col min="7" max="7" width="8.5703125" style="3" bestFit="1" customWidth="1"/>
    <col min="8" max="8" width="20" style="3" bestFit="1" customWidth="1"/>
    <col min="9" max="9" width="8.7109375" style="3" customWidth="1"/>
    <col min="10" max="10" width="9.28515625" style="3" customWidth="1"/>
    <col min="11" max="12" width="8.7109375" style="3" customWidth="1"/>
    <col min="13" max="13" width="6.28515625" style="3" customWidth="1"/>
    <col min="14" max="14" width="1.140625" style="3" customWidth="1"/>
    <col min="15" max="16" width="9.140625" style="3"/>
    <col min="17" max="17" width="22.42578125" style="3" bestFit="1" customWidth="1"/>
    <col min="18" max="18" width="17.85546875" style="3" customWidth="1"/>
    <col min="19" max="19" width="9.5703125" style="3" bestFit="1" customWidth="1"/>
    <col min="20" max="20" width="11" style="3" bestFit="1" customWidth="1"/>
    <col min="21" max="21" width="9.5703125" style="3" bestFit="1" customWidth="1"/>
    <col min="22" max="23" width="9.140625" style="3"/>
    <col min="24" max="24" width="22.5703125" style="3" bestFit="1" customWidth="1"/>
    <col min="25" max="25" width="16.5703125" style="3" bestFit="1" customWidth="1"/>
    <col min="26" max="27" width="16.42578125" style="3" customWidth="1"/>
    <col min="28" max="28" width="9.5703125" style="3" bestFit="1" customWidth="1"/>
    <col min="29" max="16384" width="9.140625" style="3"/>
  </cols>
  <sheetData>
    <row r="1" spans="2:14" ht="6" customHeight="1"/>
    <row r="2" spans="2:14" ht="9.75" customHeight="1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2:14" ht="30" customHeight="1" thickBot="1">
      <c r="B3" s="24"/>
      <c r="C3" s="24" t="s">
        <v>10</v>
      </c>
      <c r="D3" s="24"/>
      <c r="E3" s="24"/>
      <c r="F3" s="36">
        <f ca="1">TODAY()</f>
        <v>43647</v>
      </c>
      <c r="G3" s="24"/>
      <c r="H3" s="24"/>
      <c r="I3" s="24"/>
      <c r="J3" s="24"/>
      <c r="K3" s="24"/>
      <c r="L3" s="24"/>
      <c r="M3" s="24"/>
      <c r="N3" s="4"/>
    </row>
    <row r="4" spans="2:14" ht="14.25" thickTop="1" thickBot="1">
      <c r="B4" s="19"/>
      <c r="C4" s="19"/>
      <c r="D4" s="19"/>
      <c r="E4" s="19"/>
      <c r="F4" s="19"/>
      <c r="G4" s="19"/>
      <c r="H4" s="19"/>
      <c r="I4" s="19"/>
      <c r="J4" s="19"/>
      <c r="K4" s="20"/>
      <c r="L4" s="19"/>
      <c r="M4" s="19"/>
      <c r="N4" s="4"/>
    </row>
    <row r="5" spans="2:14" ht="13.5" thickBot="1">
      <c r="B5" s="1"/>
      <c r="C5" s="67" t="s">
        <v>62</v>
      </c>
      <c r="D5" s="67" t="str">
        <f ca="1">_xll.HLV5r3.Financial.Cache.CreateCurve_Old(C6:D15, H11:H34, G11:G34, L11:L34)</f>
        <v>Market.QR_LIVE.RateCurve.AUD-LIBOR-BBA-3M</v>
      </c>
      <c r="E5" s="2"/>
      <c r="F5" s="28" t="s">
        <v>18</v>
      </c>
      <c r="G5" s="29"/>
      <c r="H5" s="2"/>
      <c r="I5" s="2"/>
      <c r="J5" s="1"/>
      <c r="K5" s="26" t="s">
        <v>27</v>
      </c>
      <c r="L5" s="43"/>
      <c r="M5" s="1"/>
      <c r="N5" s="4"/>
    </row>
    <row r="6" spans="2:14" ht="13.5" thickBot="1">
      <c r="B6" s="1"/>
      <c r="C6" s="68" t="s">
        <v>63</v>
      </c>
      <c r="D6" s="69" t="s">
        <v>64</v>
      </c>
      <c r="E6" s="2"/>
      <c r="F6" s="17" t="s">
        <v>13</v>
      </c>
      <c r="G6" s="37">
        <v>0.05</v>
      </c>
      <c r="H6" s="2"/>
      <c r="I6" s="2"/>
      <c r="J6" s="2"/>
      <c r="K6" s="44" t="s">
        <v>28</v>
      </c>
      <c r="L6" s="45" t="s">
        <v>12</v>
      </c>
      <c r="M6" s="1"/>
      <c r="N6" s="4"/>
    </row>
    <row r="7" spans="2:14">
      <c r="B7" s="1"/>
      <c r="C7" s="70" t="s">
        <v>65</v>
      </c>
      <c r="D7" s="71">
        <f ca="1">NOW()</f>
        <v>43647.695798032408</v>
      </c>
      <c r="E7" s="1"/>
      <c r="F7" s="18" t="s">
        <v>14</v>
      </c>
      <c r="G7" s="16">
        <v>0.05</v>
      </c>
      <c r="H7" s="2"/>
      <c r="I7" s="2"/>
      <c r="J7" s="2"/>
      <c r="K7" s="46" t="s">
        <v>29</v>
      </c>
      <c r="L7" s="52" t="s">
        <v>32</v>
      </c>
      <c r="M7" s="1"/>
      <c r="N7" s="4"/>
    </row>
    <row r="8" spans="2:14" ht="13.5" thickBot="1">
      <c r="B8" s="1"/>
      <c r="C8" s="72" t="s">
        <v>66</v>
      </c>
      <c r="D8" s="73">
        <f ca="1">D7</f>
        <v>43647.695798032408</v>
      </c>
      <c r="E8" s="1"/>
      <c r="F8" s="1"/>
      <c r="G8" s="1"/>
      <c r="H8" s="2"/>
      <c r="I8" s="2"/>
      <c r="J8" s="2"/>
      <c r="K8" s="2"/>
      <c r="L8" s="1"/>
      <c r="M8" s="1"/>
      <c r="N8" s="4"/>
    </row>
    <row r="9" spans="2:14">
      <c r="B9" s="1"/>
      <c r="C9" s="74" t="s">
        <v>111</v>
      </c>
      <c r="D9" s="75" t="s">
        <v>135</v>
      </c>
      <c r="E9" s="1"/>
      <c r="F9" s="26" t="s">
        <v>9</v>
      </c>
      <c r="G9" s="27"/>
      <c r="H9" s="6"/>
      <c r="I9" s="6"/>
      <c r="J9" s="6"/>
      <c r="K9" s="6"/>
      <c r="L9" s="6"/>
      <c r="M9" s="1"/>
      <c r="N9" s="4"/>
    </row>
    <row r="10" spans="2:14" ht="14.25" thickBot="1">
      <c r="B10" s="1"/>
      <c r="C10" s="72" t="s">
        <v>21</v>
      </c>
      <c r="D10" s="76" t="s">
        <v>67</v>
      </c>
      <c r="E10" s="1"/>
      <c r="F10" s="30" t="s">
        <v>15</v>
      </c>
      <c r="G10" s="35" t="s">
        <v>17</v>
      </c>
      <c r="H10" s="30" t="s">
        <v>5</v>
      </c>
      <c r="I10" s="82"/>
      <c r="J10" s="31" t="s">
        <v>16</v>
      </c>
      <c r="K10" s="33" t="s">
        <v>19</v>
      </c>
      <c r="L10" s="33" t="s">
        <v>20</v>
      </c>
      <c r="M10" s="1"/>
      <c r="N10" s="4"/>
    </row>
    <row r="11" spans="2:14">
      <c r="B11" s="1"/>
      <c r="C11" s="72" t="s">
        <v>22</v>
      </c>
      <c r="D11" s="75" t="s">
        <v>23</v>
      </c>
      <c r="E11" s="6"/>
      <c r="F11" s="14" t="s">
        <v>73</v>
      </c>
      <c r="G11" s="15">
        <f>J11+L11</f>
        <v>0.05</v>
      </c>
      <c r="H11" s="15" t="str">
        <f>$D$15&amp;"-"&amp;F11&amp;"-"&amp;I11</f>
        <v>AUD-Deposit-1D</v>
      </c>
      <c r="I11" s="63" t="s">
        <v>45</v>
      </c>
      <c r="J11" s="15">
        <v>0.05</v>
      </c>
      <c r="K11" s="15"/>
      <c r="L11" s="15">
        <v>0</v>
      </c>
      <c r="M11" s="1"/>
      <c r="N11" s="4"/>
    </row>
    <row r="12" spans="2:14">
      <c r="B12" s="1"/>
      <c r="C12" s="72" t="s">
        <v>68</v>
      </c>
      <c r="D12" s="75" t="str">
        <f>D10&amp;"-"&amp;D11</f>
        <v>AUD-LIBOR-BBA-3M</v>
      </c>
      <c r="E12" s="6"/>
      <c r="F12" s="14" t="s">
        <v>73</v>
      </c>
      <c r="G12" s="15">
        <f>J12+L12</f>
        <v>0.05</v>
      </c>
      <c r="H12" s="15" t="str">
        <f t="shared" ref="H12:H34" si="0">$D$15&amp;"-"&amp;F12&amp;"-"&amp;I12</f>
        <v>AUD-Deposit-1M</v>
      </c>
      <c r="I12" s="63" t="s">
        <v>26</v>
      </c>
      <c r="J12" s="15">
        <v>0.05</v>
      </c>
      <c r="K12" s="15"/>
      <c r="L12" s="15">
        <v>0</v>
      </c>
      <c r="M12" s="1"/>
      <c r="N12" s="4"/>
    </row>
    <row r="13" spans="2:14">
      <c r="B13" s="1"/>
      <c r="C13" s="72" t="s">
        <v>69</v>
      </c>
      <c r="D13" s="75" t="str">
        <f>D6&amp;"."&amp;D12</f>
        <v>RateCurve.AUD-LIBOR-BBA-3M</v>
      </c>
      <c r="E13" s="6"/>
      <c r="F13" s="14" t="s">
        <v>73</v>
      </c>
      <c r="G13" s="15">
        <f>J13+L13</f>
        <v>0.05</v>
      </c>
      <c r="H13" s="15" t="str">
        <f t="shared" si="0"/>
        <v>AUD-Deposit-2M</v>
      </c>
      <c r="I13" s="63" t="s">
        <v>46</v>
      </c>
      <c r="J13" s="15">
        <v>0.05</v>
      </c>
      <c r="K13" s="15"/>
      <c r="L13" s="15">
        <v>0</v>
      </c>
      <c r="M13" s="1"/>
      <c r="N13" s="4"/>
    </row>
    <row r="14" spans="2:14">
      <c r="B14" s="1"/>
      <c r="C14" s="72" t="s">
        <v>24</v>
      </c>
      <c r="D14" s="75" t="s">
        <v>70</v>
      </c>
      <c r="E14" s="6"/>
      <c r="F14" s="14" t="s">
        <v>73</v>
      </c>
      <c r="G14" s="15">
        <f>J14+L14</f>
        <v>0.05</v>
      </c>
      <c r="H14" s="15" t="str">
        <f t="shared" si="0"/>
        <v>AUD-Deposit-3M</v>
      </c>
      <c r="I14" s="63" t="s">
        <v>23</v>
      </c>
      <c r="J14" s="15">
        <v>0.05</v>
      </c>
      <c r="K14" s="15"/>
      <c r="L14" s="15">
        <v>0</v>
      </c>
      <c r="M14" s="1"/>
      <c r="N14" s="4"/>
    </row>
    <row r="15" spans="2:14" ht="13.5" thickBot="1">
      <c r="B15" s="1"/>
      <c r="C15" s="77" t="s">
        <v>71</v>
      </c>
      <c r="D15" s="78" t="str">
        <f>MID(D10,1,3)</f>
        <v>AUD</v>
      </c>
      <c r="E15" s="6"/>
      <c r="F15" s="14" t="s">
        <v>74</v>
      </c>
      <c r="G15" s="15">
        <f>1-(J15-K15)</f>
        <v>5.0000000000000044E-2</v>
      </c>
      <c r="H15" s="55" t="str">
        <f t="shared" si="0"/>
        <v>AUD-IRFuture-IR-1</v>
      </c>
      <c r="I15" s="63" t="str">
        <f>Config!H6</f>
        <v>IR-1</v>
      </c>
      <c r="J15" s="15">
        <v>0.95</v>
      </c>
      <c r="K15" s="41">
        <v>0</v>
      </c>
      <c r="L15" s="15">
        <v>0.15</v>
      </c>
      <c r="M15" s="1"/>
      <c r="N15" s="4"/>
    </row>
    <row r="16" spans="2:14" ht="13.5" thickBot="1">
      <c r="B16" s="1"/>
      <c r="C16" s="1"/>
      <c r="D16" s="1"/>
      <c r="E16" s="6"/>
      <c r="F16" s="14" t="s">
        <v>74</v>
      </c>
      <c r="G16" s="15">
        <f t="shared" ref="G16:G22" si="1">1-(J16-K16)</f>
        <v>5.0000000000000044E-2</v>
      </c>
      <c r="H16" s="55" t="str">
        <f t="shared" si="0"/>
        <v>AUD-IRFuture-IR-2</v>
      </c>
      <c r="I16" s="63" t="str">
        <f>Config!H7</f>
        <v>IR-2</v>
      </c>
      <c r="J16" s="15">
        <v>0.95</v>
      </c>
      <c r="K16" s="15">
        <f>K15*6/7+K22/7</f>
        <v>0</v>
      </c>
      <c r="L16" s="15">
        <v>0.15</v>
      </c>
      <c r="M16" s="1"/>
      <c r="N16" s="4"/>
    </row>
    <row r="17" spans="2:14">
      <c r="B17" s="1"/>
      <c r="C17" s="26" t="s">
        <v>4</v>
      </c>
      <c r="D17" s="27"/>
      <c r="E17" s="6"/>
      <c r="F17" s="14" t="s">
        <v>74</v>
      </c>
      <c r="G17" s="15">
        <f t="shared" si="1"/>
        <v>5.0000000000000044E-2</v>
      </c>
      <c r="H17" s="55" t="str">
        <f t="shared" si="0"/>
        <v>AUD-IRFuture-IR-3</v>
      </c>
      <c r="I17" s="63" t="str">
        <f>Config!H8</f>
        <v>IR-3</v>
      </c>
      <c r="J17" s="15">
        <v>0.95</v>
      </c>
      <c r="K17" s="15">
        <f>K15*5/7+K22*2/7</f>
        <v>0</v>
      </c>
      <c r="L17" s="15">
        <v>0.15</v>
      </c>
      <c r="M17" s="1"/>
      <c r="N17" s="4"/>
    </row>
    <row r="18" spans="2:14">
      <c r="B18" s="1"/>
      <c r="C18" s="1"/>
      <c r="D18" s="1"/>
      <c r="E18" s="6"/>
      <c r="F18" s="14" t="s">
        <v>74</v>
      </c>
      <c r="G18" s="15">
        <f t="shared" si="1"/>
        <v>5.0000000000000044E-2</v>
      </c>
      <c r="H18" s="55" t="str">
        <f t="shared" si="0"/>
        <v>AUD-IRFuture-IR-4</v>
      </c>
      <c r="I18" s="63" t="str">
        <f>Config!H9</f>
        <v>IR-4</v>
      </c>
      <c r="J18" s="15">
        <v>0.95</v>
      </c>
      <c r="K18" s="15">
        <f>K15*4/7+K22*3/7</f>
        <v>0</v>
      </c>
      <c r="L18" s="15">
        <v>0.15</v>
      </c>
      <c r="M18" s="1"/>
      <c r="N18" s="4"/>
    </row>
    <row r="19" spans="2:14">
      <c r="B19" s="1"/>
      <c r="C19" s="1"/>
      <c r="D19" s="1"/>
      <c r="E19" s="6"/>
      <c r="F19" s="14" t="s">
        <v>74</v>
      </c>
      <c r="G19" s="15">
        <f t="shared" si="1"/>
        <v>5.0000000000000044E-2</v>
      </c>
      <c r="H19" s="55" t="str">
        <f t="shared" si="0"/>
        <v>AUD-IRFuture-IR-5</v>
      </c>
      <c r="I19" s="63" t="str">
        <f>Config!H10</f>
        <v>IR-5</v>
      </c>
      <c r="J19" s="15">
        <v>0.95</v>
      </c>
      <c r="K19" s="15">
        <f>K15*3/7+K22*4/7</f>
        <v>0</v>
      </c>
      <c r="L19" s="15">
        <v>0.15</v>
      </c>
      <c r="M19" s="1"/>
      <c r="N19" s="4"/>
    </row>
    <row r="20" spans="2:14">
      <c r="B20" s="1"/>
      <c r="C20" s="1"/>
      <c r="D20" s="1"/>
      <c r="E20" s="6"/>
      <c r="F20" s="14" t="s">
        <v>74</v>
      </c>
      <c r="G20" s="15">
        <f t="shared" si="1"/>
        <v>5.0000000000000044E-2</v>
      </c>
      <c r="H20" s="55" t="str">
        <f t="shared" si="0"/>
        <v>AUD-IRFuture-IR-6</v>
      </c>
      <c r="I20" s="63" t="str">
        <f>Config!H11</f>
        <v>IR-6</v>
      </c>
      <c r="J20" s="15">
        <v>0.95</v>
      </c>
      <c r="K20" s="15">
        <f>K15*2/7+K22*5/7</f>
        <v>0</v>
      </c>
      <c r="L20" s="15">
        <v>0.15</v>
      </c>
      <c r="M20" s="1"/>
      <c r="N20" s="4"/>
    </row>
    <row r="21" spans="2:14">
      <c r="B21" s="1"/>
      <c r="C21" s="6"/>
      <c r="D21" s="6"/>
      <c r="E21" s="6"/>
      <c r="F21" s="14" t="s">
        <v>74</v>
      </c>
      <c r="G21" s="15">
        <f t="shared" si="1"/>
        <v>5.0000000000000044E-2</v>
      </c>
      <c r="H21" s="55" t="str">
        <f t="shared" si="0"/>
        <v>AUD-IRFuture-IR-7</v>
      </c>
      <c r="I21" s="63" t="str">
        <f>Config!H12</f>
        <v>IR-7</v>
      </c>
      <c r="J21" s="15">
        <v>0.95</v>
      </c>
      <c r="K21" s="15">
        <f>K15/7+K22*6/7</f>
        <v>0</v>
      </c>
      <c r="L21" s="15">
        <v>0.15</v>
      </c>
      <c r="M21" s="1"/>
      <c r="N21" s="4"/>
    </row>
    <row r="22" spans="2:14">
      <c r="B22" s="1"/>
      <c r="C22" s="6"/>
      <c r="D22" s="6"/>
      <c r="E22" s="6"/>
      <c r="F22" s="14" t="s">
        <v>74</v>
      </c>
      <c r="G22" s="15">
        <f t="shared" si="1"/>
        <v>5.0000000000000044E-2</v>
      </c>
      <c r="H22" s="55" t="str">
        <f t="shared" si="0"/>
        <v>AUD-IRFuture-IR-8</v>
      </c>
      <c r="I22" s="63" t="str">
        <f>Config!H13</f>
        <v>IR-8</v>
      </c>
      <c r="J22" s="15">
        <v>0.95</v>
      </c>
      <c r="K22" s="41">
        <v>0</v>
      </c>
      <c r="L22" s="15">
        <v>0.15</v>
      </c>
      <c r="M22" s="1"/>
      <c r="N22" s="4"/>
    </row>
    <row r="23" spans="2:14">
      <c r="B23" s="1"/>
      <c r="C23" s="6"/>
      <c r="D23" s="6"/>
      <c r="E23" s="6"/>
      <c r="F23" s="14" t="s">
        <v>76</v>
      </c>
      <c r="G23" s="15">
        <f t="shared" ref="G23:G34" si="2">J23+L23</f>
        <v>0.05</v>
      </c>
      <c r="H23" s="15" t="str">
        <f t="shared" si="0"/>
        <v>AUD-IRSwap-3Y</v>
      </c>
      <c r="I23" s="63" t="s">
        <v>47</v>
      </c>
      <c r="J23" s="15">
        <f>K23+$G$6</f>
        <v>0.05</v>
      </c>
      <c r="K23" s="39">
        <v>0</v>
      </c>
      <c r="L23" s="15">
        <v>0</v>
      </c>
      <c r="M23" s="1"/>
      <c r="N23" s="4"/>
    </row>
    <row r="24" spans="2:14">
      <c r="B24" s="1"/>
      <c r="C24" s="6"/>
      <c r="D24" s="6"/>
      <c r="E24" s="6"/>
      <c r="F24" s="14" t="s">
        <v>76</v>
      </c>
      <c r="G24" s="15">
        <f t="shared" si="2"/>
        <v>0.05</v>
      </c>
      <c r="H24" s="15" t="str">
        <f t="shared" si="0"/>
        <v>AUD-IRSwap-4Y</v>
      </c>
      <c r="I24" s="63" t="s">
        <v>48</v>
      </c>
      <c r="J24" s="15">
        <f>K24+$G$6</f>
        <v>0.05</v>
      </c>
      <c r="K24" s="39">
        <v>0</v>
      </c>
      <c r="L24" s="15">
        <v>0</v>
      </c>
      <c r="M24" s="1"/>
      <c r="N24" s="4"/>
    </row>
    <row r="25" spans="2:14">
      <c r="B25" s="1"/>
      <c r="C25" s="6"/>
      <c r="D25" s="6"/>
      <c r="E25" s="6"/>
      <c r="F25" s="14" t="s">
        <v>76</v>
      </c>
      <c r="G25" s="15">
        <f t="shared" si="2"/>
        <v>5.0200000000000002E-2</v>
      </c>
      <c r="H25" s="15" t="str">
        <f t="shared" si="0"/>
        <v>AUD-IRSwap-5Y</v>
      </c>
      <c r="I25" s="63" t="s">
        <v>49</v>
      </c>
      <c r="J25" s="15">
        <f>K25+$G$6</f>
        <v>0.05</v>
      </c>
      <c r="K25" s="39">
        <v>0</v>
      </c>
      <c r="L25" s="15">
        <v>2.0000000000000001E-4</v>
      </c>
      <c r="M25" s="1"/>
      <c r="N25" s="4"/>
    </row>
    <row r="26" spans="2:14">
      <c r="B26" s="1"/>
      <c r="C26" s="6"/>
      <c r="D26" s="6"/>
      <c r="E26" s="6"/>
      <c r="F26" s="14" t="s">
        <v>76</v>
      </c>
      <c r="G26" s="15">
        <f t="shared" si="2"/>
        <v>5.0200000000000002E-2</v>
      </c>
      <c r="H26" s="15" t="str">
        <f t="shared" si="0"/>
        <v>AUD-IRSwap-6Y</v>
      </c>
      <c r="I26" s="63" t="s">
        <v>50</v>
      </c>
      <c r="J26" s="15">
        <f>J25/2+J27/2</f>
        <v>0.05</v>
      </c>
      <c r="K26" s="38"/>
      <c r="L26" s="15">
        <v>2.0000000000000001E-4</v>
      </c>
      <c r="M26" s="1"/>
      <c r="N26" s="4"/>
    </row>
    <row r="27" spans="2:14">
      <c r="B27" s="1"/>
      <c r="C27" s="6"/>
      <c r="D27" s="6"/>
      <c r="E27" s="6"/>
      <c r="F27" s="14" t="s">
        <v>76</v>
      </c>
      <c r="G27" s="15">
        <f t="shared" si="2"/>
        <v>5.0200000000000002E-2</v>
      </c>
      <c r="H27" s="15" t="str">
        <f t="shared" si="0"/>
        <v>AUD-IRSwap-7Y</v>
      </c>
      <c r="I27" s="63" t="s">
        <v>51</v>
      </c>
      <c r="J27" s="15">
        <f>K27+$G$7</f>
        <v>0.05</v>
      </c>
      <c r="K27" s="39">
        <v>0</v>
      </c>
      <c r="L27" s="15">
        <v>2.0000000000000001E-4</v>
      </c>
      <c r="M27" s="1"/>
      <c r="N27" s="4"/>
    </row>
    <row r="28" spans="2:14">
      <c r="B28" s="1"/>
      <c r="C28" s="6"/>
      <c r="D28" s="6"/>
      <c r="E28" s="6"/>
      <c r="F28" s="14" t="s">
        <v>76</v>
      </c>
      <c r="G28" s="15">
        <f t="shared" si="2"/>
        <v>5.0200000000000002E-2</v>
      </c>
      <c r="H28" s="15" t="str">
        <f t="shared" si="0"/>
        <v>AUD-IRSwap-8Y</v>
      </c>
      <c r="I28" s="63" t="s">
        <v>52</v>
      </c>
      <c r="J28" s="42">
        <f>J27*2/3+J30/3</f>
        <v>0.05</v>
      </c>
      <c r="K28" s="38"/>
      <c r="L28" s="15">
        <v>2.0000000000000001E-4</v>
      </c>
      <c r="M28" s="1"/>
      <c r="N28" s="4"/>
    </row>
    <row r="29" spans="2:14">
      <c r="B29" s="1"/>
      <c r="C29" s="6"/>
      <c r="D29" s="6"/>
      <c r="E29" s="6"/>
      <c r="F29" s="14" t="s">
        <v>76</v>
      </c>
      <c r="G29" s="15">
        <f t="shared" si="2"/>
        <v>5.0200000000000002E-2</v>
      </c>
      <c r="H29" s="15" t="str">
        <f t="shared" si="0"/>
        <v>AUD-IRSwap-9Y</v>
      </c>
      <c r="I29" s="63" t="s">
        <v>53</v>
      </c>
      <c r="J29" s="42">
        <f>J27/3+J30*2/3</f>
        <v>0.05</v>
      </c>
      <c r="K29" s="16"/>
      <c r="L29" s="15">
        <v>2.0000000000000001E-4</v>
      </c>
      <c r="M29" s="1"/>
      <c r="N29" s="4"/>
    </row>
    <row r="30" spans="2:14">
      <c r="B30" s="1"/>
      <c r="C30" s="6"/>
      <c r="D30" s="6"/>
      <c r="E30" s="6"/>
      <c r="F30" s="14" t="s">
        <v>76</v>
      </c>
      <c r="G30" s="15">
        <f t="shared" si="2"/>
        <v>5.0200000000000002E-2</v>
      </c>
      <c r="H30" s="15" t="str">
        <f t="shared" si="0"/>
        <v>AUD-IRSwap-10Y</v>
      </c>
      <c r="I30" s="63" t="s">
        <v>54</v>
      </c>
      <c r="J30" s="15">
        <f>$G$7+K30</f>
        <v>0.05</v>
      </c>
      <c r="K30" s="39">
        <v>0</v>
      </c>
      <c r="L30" s="15">
        <v>2.0000000000000001E-4</v>
      </c>
      <c r="M30" s="1"/>
      <c r="N30" s="4"/>
    </row>
    <row r="31" spans="2:14">
      <c r="B31" s="1"/>
      <c r="C31" s="6"/>
      <c r="D31" s="6"/>
      <c r="E31" s="6"/>
      <c r="F31" s="14" t="s">
        <v>76</v>
      </c>
      <c r="G31" s="15">
        <f t="shared" si="2"/>
        <v>5.0200000000000002E-2</v>
      </c>
      <c r="H31" s="15" t="str">
        <f t="shared" si="0"/>
        <v>AUD-IRSwap-15Y</v>
      </c>
      <c r="I31" s="63" t="s">
        <v>55</v>
      </c>
      <c r="J31" s="15">
        <f>$G$7+K31</f>
        <v>0.05</v>
      </c>
      <c r="K31" s="39">
        <v>0</v>
      </c>
      <c r="L31" s="15">
        <v>2.0000000000000001E-4</v>
      </c>
      <c r="M31" s="1"/>
      <c r="N31" s="4"/>
    </row>
    <row r="32" spans="2:14">
      <c r="B32" s="1"/>
      <c r="C32" s="6"/>
      <c r="D32" s="6"/>
      <c r="E32" s="6"/>
      <c r="F32" s="14" t="s">
        <v>76</v>
      </c>
      <c r="G32" s="15">
        <f t="shared" si="2"/>
        <v>5.0200000000000002E-2</v>
      </c>
      <c r="H32" s="15" t="str">
        <f t="shared" si="0"/>
        <v>AUD-IRSwap-20Y</v>
      </c>
      <c r="I32" s="63" t="s">
        <v>56</v>
      </c>
      <c r="J32" s="15">
        <f>$G$7+K32</f>
        <v>0.05</v>
      </c>
      <c r="K32" s="39">
        <v>0</v>
      </c>
      <c r="L32" s="15">
        <v>2.0000000000000001E-4</v>
      </c>
      <c r="M32" s="1"/>
      <c r="N32" s="4"/>
    </row>
    <row r="33" spans="2:20">
      <c r="B33" s="1"/>
      <c r="C33" s="6"/>
      <c r="D33" s="6"/>
      <c r="E33" s="6"/>
      <c r="F33" s="14" t="s">
        <v>76</v>
      </c>
      <c r="G33" s="15">
        <f t="shared" si="2"/>
        <v>5.0200000000000002E-2</v>
      </c>
      <c r="H33" s="15" t="str">
        <f t="shared" si="0"/>
        <v>AUD-IRSwap-25Y</v>
      </c>
      <c r="I33" s="63" t="s">
        <v>60</v>
      </c>
      <c r="J33" s="15">
        <f>$G$7+K33</f>
        <v>0.05</v>
      </c>
      <c r="K33" s="39">
        <v>0</v>
      </c>
      <c r="L33" s="15">
        <v>2.0000000000000001E-4</v>
      </c>
      <c r="M33" s="1"/>
      <c r="N33" s="4"/>
    </row>
    <row r="34" spans="2:20">
      <c r="B34" s="1"/>
      <c r="C34" s="6"/>
      <c r="D34" s="6"/>
      <c r="E34" s="6"/>
      <c r="F34" s="14" t="s">
        <v>76</v>
      </c>
      <c r="G34" s="16">
        <f t="shared" si="2"/>
        <v>5.0200000000000002E-2</v>
      </c>
      <c r="H34" s="16" t="str">
        <f t="shared" si="0"/>
        <v>AUD-IRSwap-30Y</v>
      </c>
      <c r="I34" s="64" t="s">
        <v>61</v>
      </c>
      <c r="J34" s="16">
        <f>$G$7+K34</f>
        <v>0.05</v>
      </c>
      <c r="K34" s="40">
        <v>0</v>
      </c>
      <c r="L34" s="16">
        <v>2.0000000000000001E-4</v>
      </c>
      <c r="M34" s="1"/>
      <c r="N34" s="4"/>
      <c r="T34" s="34"/>
    </row>
    <row r="35" spans="2:20">
      <c r="B35" s="1"/>
      <c r="C35" s="6"/>
      <c r="D35" s="6"/>
      <c r="E35" s="6"/>
      <c r="F35" s="6"/>
      <c r="G35" s="6"/>
      <c r="H35" s="6"/>
      <c r="I35" s="6"/>
      <c r="J35" s="6"/>
      <c r="K35" s="6"/>
      <c r="L35" s="1"/>
      <c r="M35" s="1"/>
      <c r="N35" s="4"/>
      <c r="T35" s="34"/>
    </row>
    <row r="36" spans="2:20">
      <c r="B36" s="1"/>
      <c r="C36" s="6"/>
      <c r="D36" s="6"/>
      <c r="E36" s="6"/>
      <c r="F36" s="6"/>
      <c r="G36" s="6"/>
      <c r="H36" s="6"/>
      <c r="I36" s="6"/>
      <c r="J36" s="6"/>
      <c r="K36" s="6"/>
      <c r="L36" s="1"/>
      <c r="M36" s="1"/>
      <c r="N36" s="4"/>
      <c r="T36" s="34"/>
    </row>
    <row r="37" spans="2:20">
      <c r="B37" s="1"/>
      <c r="C37" s="6"/>
      <c r="D37" s="6"/>
      <c r="E37" s="6"/>
      <c r="F37" s="6"/>
      <c r="G37" s="6"/>
      <c r="H37" s="6"/>
      <c r="I37" s="6"/>
      <c r="J37" s="6"/>
      <c r="K37" s="6"/>
      <c r="L37" s="1"/>
      <c r="M37" s="1"/>
      <c r="N37" s="4"/>
      <c r="T37" s="34"/>
    </row>
    <row r="38" spans="2:20">
      <c r="B38" s="1"/>
      <c r="C38" s="6"/>
      <c r="D38" s="6"/>
      <c r="E38" s="6"/>
      <c r="F38" s="6"/>
      <c r="G38" s="6"/>
      <c r="H38" s="6"/>
      <c r="I38" s="6"/>
      <c r="J38" s="6"/>
      <c r="K38" s="6"/>
      <c r="L38" s="1"/>
      <c r="M38" s="1"/>
      <c r="N38" s="4"/>
      <c r="T38" s="34"/>
    </row>
    <row r="39" spans="2:20">
      <c r="B39" s="1"/>
      <c r="C39" s="6"/>
      <c r="D39" s="6"/>
      <c r="E39" s="6"/>
      <c r="F39" s="6"/>
      <c r="G39" s="6"/>
      <c r="H39" s="6"/>
      <c r="I39" s="6"/>
      <c r="J39" s="6"/>
      <c r="K39" s="6"/>
      <c r="L39" s="1"/>
      <c r="M39" s="1"/>
      <c r="N39" s="4"/>
      <c r="T39" s="34"/>
    </row>
    <row r="40" spans="2:20">
      <c r="B40" s="1"/>
      <c r="C40" s="6"/>
      <c r="D40" s="6"/>
      <c r="E40" s="6"/>
      <c r="F40" s="6"/>
      <c r="G40" s="6"/>
      <c r="H40" s="6"/>
      <c r="I40" s="6"/>
      <c r="J40" s="6"/>
      <c r="K40" s="6"/>
      <c r="L40" s="1"/>
      <c r="M40" s="1"/>
      <c r="N40" s="4"/>
      <c r="T40" s="34"/>
    </row>
    <row r="41" spans="2:20">
      <c r="B41" s="1"/>
      <c r="C41" s="6"/>
      <c r="D41" s="6"/>
      <c r="E41" s="6"/>
      <c r="F41" s="6"/>
      <c r="G41" s="6"/>
      <c r="H41" s="6"/>
      <c r="I41" s="6"/>
      <c r="J41" s="6"/>
      <c r="K41" s="6"/>
      <c r="L41" s="1"/>
      <c r="M41" s="1"/>
      <c r="N41" s="4"/>
      <c r="T41" s="34"/>
    </row>
    <row r="42" spans="2:20">
      <c r="B42" s="1"/>
      <c r="C42" s="6"/>
      <c r="D42" s="6"/>
      <c r="E42" s="6"/>
      <c r="F42" s="6"/>
      <c r="G42" s="6"/>
      <c r="H42" s="6"/>
      <c r="I42" s="6"/>
      <c r="J42" s="6"/>
      <c r="K42" s="6"/>
      <c r="L42" s="1"/>
      <c r="M42" s="1"/>
      <c r="N42" s="4"/>
    </row>
    <row r="43" spans="2:20">
      <c r="B43" s="1"/>
      <c r="C43" s="6"/>
      <c r="D43" s="6"/>
      <c r="E43" s="6"/>
      <c r="F43" s="6"/>
      <c r="G43" s="6"/>
      <c r="H43" s="6"/>
      <c r="I43" s="6"/>
      <c r="J43" s="6"/>
      <c r="K43" s="6"/>
      <c r="L43" s="1"/>
      <c r="M43" s="1"/>
      <c r="N43" s="4"/>
    </row>
    <row r="44" spans="2:20">
      <c r="B44" s="1"/>
      <c r="C44" s="6"/>
      <c r="D44" s="6"/>
      <c r="E44" s="6"/>
      <c r="F44" s="6"/>
      <c r="G44" s="6"/>
      <c r="H44" s="6"/>
      <c r="I44" s="6"/>
      <c r="J44" s="6"/>
      <c r="K44" s="6"/>
      <c r="L44" s="1"/>
      <c r="M44" s="1"/>
      <c r="N44" s="4"/>
      <c r="T44" s="8"/>
    </row>
    <row r="45" spans="2:20">
      <c r="B45" s="1"/>
      <c r="C45" s="6"/>
      <c r="D45" s="6"/>
      <c r="E45" s="6"/>
      <c r="F45" s="6"/>
      <c r="G45" s="6"/>
      <c r="H45" s="6"/>
      <c r="I45" s="6"/>
      <c r="J45" s="6"/>
      <c r="K45" s="6"/>
      <c r="L45" s="1"/>
      <c r="M45" s="1"/>
      <c r="N45" s="4"/>
      <c r="T45" s="8"/>
    </row>
    <row r="46" spans="2:20" ht="13.5" thickBot="1">
      <c r="B46" s="1"/>
      <c r="C46" s="6"/>
      <c r="D46" s="6"/>
      <c r="E46" s="6"/>
      <c r="F46" s="6"/>
      <c r="G46" s="6"/>
      <c r="H46" s="6"/>
      <c r="I46" s="6"/>
      <c r="J46" s="6"/>
      <c r="K46" s="6"/>
      <c r="L46" s="1"/>
      <c r="M46" s="1"/>
      <c r="N46" s="4"/>
      <c r="T46" s="8"/>
    </row>
    <row r="47" spans="2:20" ht="13.5" thickBot="1">
      <c r="B47" s="1"/>
      <c r="C47" s="28" t="s">
        <v>6</v>
      </c>
      <c r="D47" s="32"/>
      <c r="E47" s="6"/>
      <c r="F47" s="6"/>
      <c r="G47" s="6"/>
      <c r="H47" s="6"/>
      <c r="I47" s="6"/>
      <c r="J47" s="6"/>
      <c r="K47" s="6"/>
      <c r="L47" s="1"/>
      <c r="M47" s="1"/>
      <c r="N47" s="4"/>
      <c r="T47" s="8"/>
    </row>
    <row r="48" spans="2:20">
      <c r="B48" s="1"/>
      <c r="C48" s="94" t="s">
        <v>111</v>
      </c>
      <c r="D48" s="95" t="str">
        <f>D9</f>
        <v>QR_LIVE</v>
      </c>
      <c r="E48" s="6"/>
      <c r="F48" s="6"/>
      <c r="G48" s="6"/>
      <c r="H48" s="6"/>
      <c r="I48" s="6"/>
      <c r="J48" s="6"/>
      <c r="K48" s="6"/>
      <c r="L48" s="6"/>
      <c r="M48" s="1"/>
      <c r="N48" s="4"/>
      <c r="T48" s="8"/>
    </row>
    <row r="49" spans="2:21">
      <c r="B49" s="1"/>
      <c r="C49" s="74" t="s">
        <v>112</v>
      </c>
      <c r="D49" s="75">
        <v>720</v>
      </c>
      <c r="E49" s="6"/>
      <c r="F49" s="6"/>
      <c r="G49" s="6"/>
      <c r="H49" s="6"/>
      <c r="I49" s="6"/>
      <c r="J49" s="6"/>
      <c r="K49" s="6"/>
      <c r="L49" s="6"/>
      <c r="M49" s="1"/>
      <c r="N49" s="4"/>
      <c r="T49" s="8"/>
    </row>
    <row r="50" spans="2:21" ht="13.5" thickBot="1">
      <c r="B50" s="22" t="str">
        <f ca="1">"Last Update "&amp;TEXT(D7,"dd-mmm-yy-hh-mm-ss")</f>
        <v>Last Update 01-Jul-19-16-41-57</v>
      </c>
      <c r="C50" s="96" t="s">
        <v>69</v>
      </c>
      <c r="D50" s="97" t="str">
        <f>D13</f>
        <v>RateCurve.AUD-LIBOR-BBA-3M</v>
      </c>
      <c r="E50" s="6"/>
      <c r="F50" s="6"/>
      <c r="G50" s="6"/>
      <c r="H50" s="6"/>
      <c r="I50" s="6"/>
      <c r="J50" s="6"/>
      <c r="K50" s="6"/>
      <c r="L50" s="6"/>
      <c r="M50" s="1"/>
      <c r="N50" s="4"/>
    </row>
    <row r="51" spans="2:21">
      <c r="B51" s="6"/>
      <c r="C51" s="1"/>
      <c r="D51" s="6"/>
      <c r="E51" s="6"/>
      <c r="F51" s="6"/>
      <c r="G51" s="6"/>
      <c r="H51" s="6"/>
      <c r="I51" s="6"/>
      <c r="J51" s="6"/>
      <c r="K51" s="6"/>
      <c r="L51" s="6"/>
      <c r="M51" s="1"/>
      <c r="N51" s="4"/>
    </row>
    <row r="52" spans="2:2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21"/>
      <c r="N52" s="4"/>
    </row>
    <row r="53" spans="2:21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8" spans="2:21">
      <c r="R58" s="9" t="s">
        <v>0</v>
      </c>
      <c r="S58" s="9" t="s">
        <v>1</v>
      </c>
      <c r="T58" s="10" t="s">
        <v>2</v>
      </c>
      <c r="U58" s="9" t="s">
        <v>3</v>
      </c>
    </row>
    <row r="59" spans="2:21">
      <c r="R59" s="8">
        <f ca="1">D7</f>
        <v>43647.695798032408</v>
      </c>
      <c r="S59" s="11">
        <f ca="1">_xll.HLV5r3.Financial.Cache.GetValue(IRCurve3m, R59)</f>
        <v>1</v>
      </c>
      <c r="T59" s="12">
        <f ca="1">U59</f>
        <v>5.001159933962359E-2</v>
      </c>
      <c r="U59" s="12">
        <f ca="1">U60</f>
        <v>5.001159933962359E-2</v>
      </c>
    </row>
    <row r="60" spans="2:21">
      <c r="R60" s="8">
        <f ca="1">R59+7</f>
        <v>43654.695798032408</v>
      </c>
      <c r="S60" s="11">
        <f ca="1">_xll.HLV5r3.Financial.Cache.GetValue(IRCurve3m, R60)</f>
        <v>0.99904198910940256</v>
      </c>
      <c r="T60" s="12">
        <f ca="1">(S59/S60-1)*365/(R60-R59)</f>
        <v>5.0001326825367239E-2</v>
      </c>
      <c r="U60" s="12">
        <f ca="1">-LN(S60)/(R60-$R$59)*365.25</f>
        <v>5.001159933962359E-2</v>
      </c>
    </row>
    <row r="61" spans="2:21">
      <c r="R61" s="8">
        <f t="shared" ref="R61:R124" ca="1" si="3">R60+7</f>
        <v>43661.695798032408</v>
      </c>
      <c r="S61" s="11">
        <f ca="1">_xll.HLV5r3.Financial.Cache.GetValue(IRCurve3m, R61)</f>
        <v>0.99808575387121201</v>
      </c>
      <c r="T61" s="12">
        <f t="shared" ref="T61:T124" ca="1" si="4">(S60/S61-1)*365/(R61-R60)</f>
        <v>4.9956466392337341E-2</v>
      </c>
      <c r="U61" s="12">
        <f t="shared" ref="U61:U124" ca="1" si="5">-LN(S61)/(R61-$R$59)*365.25</f>
        <v>4.9989175253418824E-2</v>
      </c>
    </row>
    <row r="62" spans="2:21">
      <c r="R62" s="8">
        <f t="shared" ca="1" si="3"/>
        <v>43668.695798032408</v>
      </c>
      <c r="S62" s="11">
        <f ca="1">_xll.HLV5r3.Financial.Cache.GetValue(IRCurve3m, R62)</f>
        <v>0.99713129095005315</v>
      </c>
      <c r="T62" s="12">
        <f t="shared" ca="1" si="4"/>
        <v>4.9911605620881323E-2</v>
      </c>
      <c r="U62" s="12">
        <f t="shared" ca="1" si="5"/>
        <v>4.9966751041588403E-2</v>
      </c>
    </row>
    <row r="63" spans="2:21">
      <c r="R63" s="8">
        <f t="shared" ca="1" si="3"/>
        <v>43675.695798032408</v>
      </c>
      <c r="S63" s="11">
        <f ca="1">_xll.HLV5r3.Financial.Cache.GetValue(IRCurve3m, R63)</f>
        <v>0.99617859701828892</v>
      </c>
      <c r="T63" s="12">
        <f t="shared" ca="1" si="4"/>
        <v>4.9866744511010773E-2</v>
      </c>
      <c r="U63" s="12">
        <f t="shared" ca="1" si="5"/>
        <v>4.9944326704132846E-2</v>
      </c>
    </row>
    <row r="64" spans="2:21">
      <c r="R64" s="8">
        <f t="shared" ca="1" si="3"/>
        <v>43682.695798032408</v>
      </c>
      <c r="S64" s="11">
        <f ca="1">_xll.HLV5r3.Financial.Cache.GetValue(IRCurve3m, R64)</f>
        <v>0.99522772353944644</v>
      </c>
      <c r="T64" s="12">
        <f t="shared" ca="1" si="4"/>
        <v>4.9819010057204745E-2</v>
      </c>
      <c r="U64" s="12">
        <f t="shared" ca="1" si="5"/>
        <v>4.9921327795245461E-2</v>
      </c>
    </row>
    <row r="65" spans="18:21">
      <c r="R65" s="8">
        <f t="shared" ca="1" si="3"/>
        <v>43689.695798032408</v>
      </c>
      <c r="S65" s="11">
        <f ca="1">_xll.HLV5r3.Financial.Cache.GetValue(IRCurve3m, R65)</f>
        <v>0.99427872177704335</v>
      </c>
      <c r="T65" s="12">
        <f t="shared" ca="1" si="4"/>
        <v>4.9768402201005708E-2</v>
      </c>
      <c r="U65" s="12">
        <f t="shared" ca="1" si="5"/>
        <v>4.9897562821940022E-2</v>
      </c>
    </row>
    <row r="66" spans="18:21">
      <c r="R66" s="8">
        <f t="shared" ca="1" si="3"/>
        <v>43696.695798032408</v>
      </c>
      <c r="S66" s="11">
        <f ca="1">_xll.HLV5r3.Financial.Cache.GetValue(IRCurve3m, R66)</f>
        <v>0.9933315297908587</v>
      </c>
      <c r="T66" s="12">
        <f t="shared" ca="1" si="4"/>
        <v>4.9720858486067075E-2</v>
      </c>
      <c r="U66" s="12">
        <f t="shared" ca="1" si="5"/>
        <v>4.9873797707536381E-2</v>
      </c>
    </row>
    <row r="67" spans="18:21">
      <c r="R67" s="8">
        <f t="shared" ca="1" si="3"/>
        <v>43703.695798032408</v>
      </c>
      <c r="S67" s="11">
        <f ca="1">_xll.HLV5r3.Financial.Cache.GetValue(IRCurve3m, R67)</f>
        <v>0.99238614414004711</v>
      </c>
      <c r="T67" s="12">
        <f t="shared" ca="1" si="4"/>
        <v>4.9673314391032966E-2</v>
      </c>
      <c r="U67" s="12">
        <f t="shared" ca="1" si="5"/>
        <v>4.9850032452034204E-2</v>
      </c>
    </row>
    <row r="68" spans="18:21">
      <c r="R68" s="8">
        <f t="shared" ca="1" si="3"/>
        <v>43710.695798032408</v>
      </c>
      <c r="S68" s="11">
        <f ca="1">_xll.HLV5r3.Financial.Cache.GetValue(IRCurve3m, R68)</f>
        <v>0.99144256139195097</v>
      </c>
      <c r="T68" s="12">
        <f t="shared" ca="1" si="4"/>
        <v>4.9625769915868645E-2</v>
      </c>
      <c r="U68" s="12">
        <f t="shared" ca="1" si="5"/>
        <v>4.9826267055430626E-2</v>
      </c>
    </row>
    <row r="69" spans="18:21">
      <c r="R69" s="8">
        <f t="shared" ca="1" si="3"/>
        <v>43717.695798032408</v>
      </c>
      <c r="S69" s="11">
        <f ca="1">_xll.HLV5r3.Financial.Cache.GetValue(IRCurve3m, R69)</f>
        <v>0.99050075607365096</v>
      </c>
      <c r="T69" s="12">
        <f t="shared" ca="1" si="4"/>
        <v>4.9579386857978899E-2</v>
      </c>
      <c r="U69" s="12">
        <f t="shared" ca="1" si="5"/>
        <v>4.9802617666601191E-2</v>
      </c>
    </row>
    <row r="70" spans="18:21">
      <c r="R70" s="8">
        <f t="shared" ca="1" si="3"/>
        <v>43724.695798032408</v>
      </c>
      <c r="S70" s="11">
        <f ca="1">_xll.HLV5r3.Financial.Cache.GetValue(IRCurve3m, R70)</f>
        <v>0.98956074245329317</v>
      </c>
      <c r="T70" s="12">
        <f t="shared" ca="1" si="4"/>
        <v>4.9532073995926441E-2</v>
      </c>
      <c r="U70" s="12">
        <f t="shared" ca="1" si="5"/>
        <v>4.9778968138042952E-2</v>
      </c>
    </row>
    <row r="71" spans="18:21">
      <c r="R71" s="8">
        <f t="shared" ca="1" si="3"/>
        <v>43731.695798032408</v>
      </c>
      <c r="S71" s="11">
        <f ca="1">_xll.HLV5r3.Financial.Cache.GetValue(IRCurve3m, R71)</f>
        <v>0.98862251713499483</v>
      </c>
      <c r="T71" s="12">
        <f t="shared" ca="1" si="4"/>
        <v>4.9484760757437164E-2</v>
      </c>
      <c r="U71" s="12">
        <f t="shared" ca="1" si="5"/>
        <v>4.9755318469754818E-2</v>
      </c>
    </row>
    <row r="72" spans="18:21">
      <c r="R72" s="8">
        <f t="shared" ca="1" si="3"/>
        <v>43738.695798032408</v>
      </c>
      <c r="S72" s="11">
        <f ca="1">_xll.HLV5r3.Financial.Cache.GetValue(IRCurve3m, R72)</f>
        <v>0.98768607673093323</v>
      </c>
      <c r="T72" s="12">
        <f t="shared" ca="1" si="4"/>
        <v>4.9437447142511068E-2</v>
      </c>
      <c r="U72" s="12">
        <f t="shared" ca="1" si="5"/>
        <v>4.9731668661734334E-2</v>
      </c>
    </row>
    <row r="73" spans="18:21">
      <c r="R73" s="8">
        <f t="shared" ca="1" si="3"/>
        <v>43745.695798032408</v>
      </c>
      <c r="S73" s="11">
        <f ca="1">_xll.HLV5r3.Financial.Cache.GetValue(IRCurve3m, R73)</f>
        <v>0.98674638202006693</v>
      </c>
      <c r="T73" s="12">
        <f t="shared" ca="1" si="4"/>
        <v>4.9656495285333842E-2</v>
      </c>
      <c r="U73" s="12">
        <f t="shared" ca="1" si="5"/>
        <v>4.9727039546854895E-2</v>
      </c>
    </row>
    <row r="74" spans="18:21">
      <c r="R74" s="8">
        <f t="shared" ca="1" si="3"/>
        <v>43752.695798032408</v>
      </c>
      <c r="S74" s="11">
        <f ca="1">_xll.HLV5r3.Financial.Cache.GetValue(IRCurve3m, R74)</f>
        <v>0.98580560010913854</v>
      </c>
      <c r="T74" s="12">
        <f t="shared" ca="1" si="4"/>
        <v>4.9761389850787756E-2</v>
      </c>
      <c r="U74" s="12">
        <f t="shared" ca="1" si="5"/>
        <v>4.9730018743262432E-2</v>
      </c>
    </row>
    <row r="75" spans="18:21">
      <c r="R75" s="8">
        <f t="shared" ca="1" si="3"/>
        <v>43759.695798032408</v>
      </c>
      <c r="S75" s="11">
        <f ca="1">_xll.HLV5r3.Financial.Cache.GetValue(IRCurve3m, R75)</f>
        <v>0.98486560269332213</v>
      </c>
      <c r="T75" s="12">
        <f t="shared" ca="1" si="4"/>
        <v>4.9767349812537116E-2</v>
      </c>
      <c r="U75" s="12">
        <f t="shared" ca="1" si="5"/>
        <v>4.973299793745279E-2</v>
      </c>
    </row>
    <row r="76" spans="18:21">
      <c r="R76" s="8">
        <f t="shared" ca="1" si="3"/>
        <v>43766.695798032408</v>
      </c>
      <c r="S76" s="11">
        <f ca="1">_xll.HLV5r3.Financial.Cache.GetValue(IRCurve3m, R76)</f>
        <v>0.98392638923927933</v>
      </c>
      <c r="T76" s="12">
        <f t="shared" ca="1" si="4"/>
        <v>4.9773309768289052E-2</v>
      </c>
      <c r="U76" s="12">
        <f t="shared" ca="1" si="5"/>
        <v>4.9735977129425298E-2</v>
      </c>
    </row>
    <row r="77" spans="18:21">
      <c r="R77" s="8">
        <f t="shared" ca="1" si="3"/>
        <v>43773.695798032408</v>
      </c>
      <c r="S77" s="11">
        <f ca="1">_xll.HLV5r3.Financial.Cache.GetValue(IRCurve3m, R77)</f>
        <v>0.98298795921391113</v>
      </c>
      <c r="T77" s="12">
        <f t="shared" ca="1" si="4"/>
        <v>4.977926971808988E-2</v>
      </c>
      <c r="U77" s="12">
        <f t="shared" ca="1" si="5"/>
        <v>4.9738956319180655E-2</v>
      </c>
    </row>
    <row r="78" spans="18:21">
      <c r="R78" s="8">
        <f t="shared" ca="1" si="3"/>
        <v>43780.695798032408</v>
      </c>
      <c r="S78" s="11">
        <f ca="1">_xll.HLV5r3.Financial.Cache.GetValue(IRCurve3m, R78)</f>
        <v>0.98205031208435856</v>
      </c>
      <c r="T78" s="12">
        <f t="shared" ca="1" si="4"/>
        <v>4.9785229661904858E-2</v>
      </c>
      <c r="U78" s="12">
        <f t="shared" ca="1" si="5"/>
        <v>4.9741935506718793E-2</v>
      </c>
    </row>
    <row r="79" spans="18:21">
      <c r="R79" s="8">
        <f t="shared" ca="1" si="3"/>
        <v>43787.695798032408</v>
      </c>
      <c r="S79" s="11">
        <f ca="1">_xll.HLV5r3.Financial.Cache.GetValue(IRCurve3m, R79)</f>
        <v>0.98111344731800221</v>
      </c>
      <c r="T79" s="12">
        <f t="shared" ca="1" si="4"/>
        <v>4.9791189599768727E-2</v>
      </c>
      <c r="U79" s="12">
        <f t="shared" ca="1" si="5"/>
        <v>4.974491469204028E-2</v>
      </c>
    </row>
    <row r="80" spans="18:21">
      <c r="R80" s="8">
        <f t="shared" ca="1" si="3"/>
        <v>43794.695798032408</v>
      </c>
      <c r="S80" s="11">
        <f ca="1">_xll.HLV5r3.Financial.Cache.GetValue(IRCurve3m, R80)</f>
        <v>0.98017736438246339</v>
      </c>
      <c r="T80" s="12">
        <f t="shared" ca="1" si="4"/>
        <v>4.9797149531623584E-2</v>
      </c>
      <c r="U80" s="12">
        <f t="shared" ca="1" si="5"/>
        <v>4.974789387514341E-2</v>
      </c>
    </row>
    <row r="81" spans="18:21">
      <c r="R81" s="8">
        <f t="shared" ca="1" si="3"/>
        <v>43801.695798032408</v>
      </c>
      <c r="S81" s="11">
        <f ca="1">_xll.HLV5r3.Financial.Cache.GetValue(IRCurve3m, R81)</f>
        <v>0.97924206274560222</v>
      </c>
      <c r="T81" s="12">
        <f t="shared" ca="1" si="4"/>
        <v>4.9803109457527341E-2</v>
      </c>
      <c r="U81" s="12">
        <f t="shared" ca="1" si="5"/>
        <v>4.9750873056029279E-2</v>
      </c>
    </row>
    <row r="82" spans="18:21">
      <c r="R82" s="8">
        <f t="shared" ca="1" si="3"/>
        <v>43808.695798032408</v>
      </c>
      <c r="S82" s="11">
        <f ca="1">_xll.HLV5r3.Financial.Cache.GetValue(IRCurve3m, R82)</f>
        <v>0.97830754187551916</v>
      </c>
      <c r="T82" s="12">
        <f t="shared" ca="1" si="4"/>
        <v>4.9809069377445239E-2</v>
      </c>
      <c r="U82" s="12">
        <f t="shared" ca="1" si="5"/>
        <v>4.9753852234697665E-2</v>
      </c>
    </row>
    <row r="83" spans="18:21">
      <c r="R83" s="8">
        <f t="shared" ca="1" si="3"/>
        <v>43815.695798032408</v>
      </c>
      <c r="S83" s="11">
        <f ca="1">_xll.HLV5r3.Financial.Cache.GetValue(IRCurve3m, R83)</f>
        <v>0.97737479402186511</v>
      </c>
      <c r="T83" s="12">
        <f t="shared" ca="1" si="4"/>
        <v>4.9762013897713793E-2</v>
      </c>
      <c r="U83" s="12">
        <f t="shared" ca="1" si="5"/>
        <v>4.9754623032082348E-2</v>
      </c>
    </row>
    <row r="84" spans="18:21">
      <c r="R84" s="8">
        <f t="shared" ca="1" si="3"/>
        <v>43822.695798032408</v>
      </c>
      <c r="S84" s="11">
        <f ca="1">_xll.HLV5r3.Financial.Cache.GetValue(IRCurve3m, R84)</f>
        <v>0.97644368150135752</v>
      </c>
      <c r="T84" s="12">
        <f t="shared" ca="1" si="4"/>
        <v>4.9722137651708583E-2</v>
      </c>
      <c r="U84" s="12">
        <f t="shared" ca="1" si="5"/>
        <v>4.9753737544537269E-2</v>
      </c>
    </row>
    <row r="85" spans="18:21">
      <c r="R85" s="8">
        <f t="shared" ca="1" si="3"/>
        <v>43829.695798032408</v>
      </c>
      <c r="S85" s="11">
        <f ca="1">_xll.HLV5r3.Financial.Cache.GetValue(IRCurve3m, R85)</f>
        <v>0.97551348913050329</v>
      </c>
      <c r="T85" s="12">
        <f t="shared" ca="1" si="4"/>
        <v>4.9720366196126041E-2</v>
      </c>
      <c r="U85" s="12">
        <f t="shared" ca="1" si="5"/>
        <v>4.9752852056796491E-2</v>
      </c>
    </row>
    <row r="86" spans="18:21">
      <c r="R86" s="8">
        <f t="shared" ca="1" si="3"/>
        <v>43836.695798032408</v>
      </c>
      <c r="S86" s="11">
        <f ca="1">_xll.HLV5r3.Financial.Cache.GetValue(IRCurve3m, R86)</f>
        <v>0.97458421596963596</v>
      </c>
      <c r="T86" s="12">
        <f t="shared" ca="1" si="4"/>
        <v>4.9718594739999337E-2</v>
      </c>
      <c r="U86" s="12">
        <f t="shared" ca="1" si="5"/>
        <v>4.9751966568859607E-2</v>
      </c>
    </row>
    <row r="87" spans="18:21">
      <c r="R87" s="8">
        <f t="shared" ca="1" si="3"/>
        <v>43843.695798032408</v>
      </c>
      <c r="S87" s="11">
        <f ca="1">_xll.HLV5r3.Financial.Cache.GetValue(IRCurve3m, R87)</f>
        <v>0.97365586108007751</v>
      </c>
      <c r="T87" s="12">
        <f t="shared" ca="1" si="4"/>
        <v>4.971682328335162E-2</v>
      </c>
      <c r="U87" s="12">
        <f t="shared" ca="1" si="5"/>
        <v>4.975108108072674E-2</v>
      </c>
    </row>
    <row r="88" spans="18:21">
      <c r="R88" s="8">
        <f t="shared" ca="1" si="3"/>
        <v>43850.695798032408</v>
      </c>
      <c r="S88" s="11">
        <f ca="1">_xll.HLV5r3.Financial.Cache.GetValue(IRCurve3m, R88)</f>
        <v>0.97272842352413746</v>
      </c>
      <c r="T88" s="12">
        <f t="shared" ca="1" si="4"/>
        <v>4.9715051826182889E-2</v>
      </c>
      <c r="U88" s="12">
        <f t="shared" ca="1" si="5"/>
        <v>4.9750195592398072E-2</v>
      </c>
    </row>
    <row r="89" spans="18:21">
      <c r="R89" s="8">
        <f t="shared" ca="1" si="3"/>
        <v>43857.695798032408</v>
      </c>
      <c r="S89" s="11">
        <f ca="1">_xll.HLV5r3.Financial.Cache.GetValue(IRCurve3m, R89)</f>
        <v>0.97180190236511199</v>
      </c>
      <c r="T89" s="12">
        <f t="shared" ca="1" si="4"/>
        <v>4.9713280368481563E-2</v>
      </c>
      <c r="U89" s="12">
        <f t="shared" ca="1" si="5"/>
        <v>4.9749310103873512E-2</v>
      </c>
    </row>
    <row r="90" spans="18:21">
      <c r="R90" s="8">
        <f t="shared" ca="1" si="3"/>
        <v>43864.695798032408</v>
      </c>
      <c r="S90" s="11">
        <f ca="1">_xll.HLV5r3.Financial.Cache.GetValue(IRCurve3m, R90)</f>
        <v>0.97087629666728259</v>
      </c>
      <c r="T90" s="12">
        <f t="shared" ca="1" si="4"/>
        <v>4.9711508910259231E-2</v>
      </c>
      <c r="U90" s="12">
        <f t="shared" ca="1" si="5"/>
        <v>4.9748424615153233E-2</v>
      </c>
    </row>
    <row r="91" spans="18:21">
      <c r="R91" s="8">
        <f t="shared" ca="1" si="3"/>
        <v>43871.695798032408</v>
      </c>
      <c r="S91" s="11">
        <f ca="1">_xll.HLV5r3.Financial.Cache.GetValue(IRCurve3m, R91)</f>
        <v>0.96995160549591541</v>
      </c>
      <c r="T91" s="12">
        <f t="shared" ca="1" si="4"/>
        <v>4.9709737451492729E-2</v>
      </c>
      <c r="U91" s="12">
        <f t="shared" ca="1" si="5"/>
        <v>4.9747539126236952E-2</v>
      </c>
    </row>
    <row r="92" spans="18:21">
      <c r="R92" s="8">
        <f t="shared" ca="1" si="3"/>
        <v>43878.695798032408</v>
      </c>
      <c r="S92" s="11">
        <f ca="1">_xll.HLV5r3.Financial.Cache.GetValue(IRCurve3m, R92)</f>
        <v>0.96902782791725972</v>
      </c>
      <c r="T92" s="12">
        <f t="shared" ca="1" si="4"/>
        <v>4.9707965992216795E-2</v>
      </c>
      <c r="U92" s="12">
        <f t="shared" ca="1" si="5"/>
        <v>4.9746653637124751E-2</v>
      </c>
    </row>
    <row r="93" spans="18:21">
      <c r="R93" s="8">
        <f t="shared" ca="1" si="3"/>
        <v>43885.695798032408</v>
      </c>
      <c r="S93" s="11">
        <f ca="1">_xll.HLV5r3.Financial.Cache.GetValue(IRCurve3m, R93)</f>
        <v>0.96810496299854709</v>
      </c>
      <c r="T93" s="12">
        <f t="shared" ca="1" si="4"/>
        <v>4.9706194532396698E-2</v>
      </c>
      <c r="U93" s="12">
        <f t="shared" ca="1" si="5"/>
        <v>4.9745768147816644E-2</v>
      </c>
    </row>
    <row r="94" spans="18:21">
      <c r="R94" s="8">
        <f t="shared" ca="1" si="3"/>
        <v>43892.695798032408</v>
      </c>
      <c r="S94" s="11">
        <f ca="1">_xll.HLV5r3.Financial.Cache.GetValue(IRCurve3m, R94)</f>
        <v>0.96718300980799032</v>
      </c>
      <c r="T94" s="12">
        <f t="shared" ca="1" si="4"/>
        <v>4.9704423072055581E-2</v>
      </c>
      <c r="U94" s="12">
        <f t="shared" ca="1" si="5"/>
        <v>4.974488265831261E-2</v>
      </c>
    </row>
    <row r="95" spans="18:21">
      <c r="R95" s="8">
        <f t="shared" ca="1" si="3"/>
        <v>43899.695798032408</v>
      </c>
      <c r="S95" s="11">
        <f ca="1">_xll.HLV5r3.Financial.Cache.GetValue(IRCurve3m, R95)</f>
        <v>0.96626196741478221</v>
      </c>
      <c r="T95" s="12">
        <f t="shared" ca="1" si="4"/>
        <v>4.9702651611193457E-2</v>
      </c>
      <c r="U95" s="12">
        <f t="shared" ca="1" si="5"/>
        <v>4.9743997168612837E-2</v>
      </c>
    </row>
    <row r="96" spans="18:21">
      <c r="R96" s="8">
        <f t="shared" ca="1" si="3"/>
        <v>43906.695798032408</v>
      </c>
      <c r="S96" s="11">
        <f ca="1">_xll.HLV5r3.Financial.Cache.GetValue(IRCurve3m, R96)</f>
        <v>0.96534171392364021</v>
      </c>
      <c r="T96" s="12">
        <f t="shared" ca="1" si="4"/>
        <v>4.9707420317310583E-2</v>
      </c>
      <c r="U96" s="12">
        <f t="shared" ca="1" si="5"/>
        <v>4.9743288392621446E-2</v>
      </c>
    </row>
    <row r="97" spans="18:21">
      <c r="R97" s="8">
        <f t="shared" ca="1" si="3"/>
        <v>43913.695798032408</v>
      </c>
      <c r="S97" s="11">
        <f ca="1">_xll.HLV5r3.Financial.Cache.GetValue(IRCurve3m, R97)</f>
        <v>0.96442226998170244</v>
      </c>
      <c r="T97" s="12">
        <f t="shared" ca="1" si="4"/>
        <v>4.9711040078156889E-2</v>
      </c>
      <c r="U97" s="12">
        <f t="shared" ca="1" si="5"/>
        <v>4.9742712151951821E-2</v>
      </c>
    </row>
    <row r="98" spans="18:21">
      <c r="R98" s="8">
        <f t="shared" ca="1" si="3"/>
        <v>43920.695798032408</v>
      </c>
      <c r="S98" s="11">
        <f ca="1">_xll.HLV5r3.Financial.Cache.GetValue(IRCurve3m, R98)</f>
        <v>0.96350372304938325</v>
      </c>
      <c r="T98" s="12">
        <f t="shared" ca="1" si="4"/>
        <v>4.9709887284449729E-2</v>
      </c>
      <c r="U98" s="12">
        <f t="shared" ca="1" si="5"/>
        <v>4.9742135911199289E-2</v>
      </c>
    </row>
    <row r="99" spans="18:21">
      <c r="R99" s="8">
        <f t="shared" ca="1" si="3"/>
        <v>43927.695798032408</v>
      </c>
      <c r="S99" s="11">
        <f ca="1">_xll.HLV5r3.Financial.Cache.GetValue(IRCurve3m, R99)</f>
        <v>0.96258607223178927</v>
      </c>
      <c r="T99" s="12">
        <f t="shared" ca="1" si="4"/>
        <v>4.9708734490511004E-2</v>
      </c>
      <c r="U99" s="12">
        <f t="shared" ca="1" si="5"/>
        <v>4.97415596703637E-2</v>
      </c>
    </row>
    <row r="100" spans="18:21">
      <c r="R100" s="8">
        <f t="shared" ca="1" si="3"/>
        <v>43934.695798032408</v>
      </c>
      <c r="S100" s="11">
        <f ca="1">_xll.HLV5r3.Financial.Cache.GetValue(IRCurve3m, R100)</f>
        <v>0.96166931663493849</v>
      </c>
      <c r="T100" s="12">
        <f t="shared" ca="1" si="4"/>
        <v>4.9707581696352303E-2</v>
      </c>
      <c r="U100" s="12">
        <f t="shared" ca="1" si="5"/>
        <v>4.9740983429445274E-2</v>
      </c>
    </row>
    <row r="101" spans="18:21">
      <c r="R101" s="8">
        <f t="shared" ca="1" si="3"/>
        <v>43941.695798032408</v>
      </c>
      <c r="S101" s="11">
        <f ca="1">_xll.HLV5r3.Financial.Cache.GetValue(IRCurve3m, R101)</f>
        <v>0.96075345536575985</v>
      </c>
      <c r="T101" s="12">
        <f t="shared" ca="1" si="4"/>
        <v>4.9706428901962037E-2</v>
      </c>
      <c r="U101" s="12">
        <f t="shared" ca="1" si="5"/>
        <v>4.9740407188443865E-2</v>
      </c>
    </row>
    <row r="102" spans="18:21">
      <c r="R102" s="8">
        <f t="shared" ca="1" si="3"/>
        <v>43948.695798032408</v>
      </c>
      <c r="S102" s="11">
        <f ca="1">_xll.HLV5r3.Financial.Cache.GetValue(IRCurve3m, R102)</f>
        <v>0.95983848753209267</v>
      </c>
      <c r="T102" s="12">
        <f t="shared" ca="1" si="4"/>
        <v>4.9705276107317058E-2</v>
      </c>
      <c r="U102" s="12">
        <f t="shared" ca="1" si="5"/>
        <v>4.97398309473586E-2</v>
      </c>
    </row>
    <row r="103" spans="18:21">
      <c r="R103" s="8">
        <f t="shared" ca="1" si="3"/>
        <v>43955.695798032408</v>
      </c>
      <c r="S103" s="11">
        <f ca="1">_xll.HLV5r3.Financial.Cache.GetValue(IRCurve3m, R103)</f>
        <v>0.95892441224268299</v>
      </c>
      <c r="T103" s="12">
        <f t="shared" ca="1" si="4"/>
        <v>4.9704123312533141E-2</v>
      </c>
      <c r="U103" s="12">
        <f t="shared" ca="1" si="5"/>
        <v>4.9739254706191248E-2</v>
      </c>
    </row>
    <row r="104" spans="18:21">
      <c r="R104" s="8">
        <f t="shared" ca="1" si="3"/>
        <v>43962.695798032408</v>
      </c>
      <c r="S104" s="11">
        <f ca="1">_xll.HLV5r3.Financial.Cache.GetValue(IRCurve3m, R104)</f>
        <v>0.95801122860718679</v>
      </c>
      <c r="T104" s="12">
        <f t="shared" ca="1" si="4"/>
        <v>4.970297051747135E-2</v>
      </c>
      <c r="U104" s="12">
        <f t="shared" ca="1" si="5"/>
        <v>4.9738678464940927E-2</v>
      </c>
    </row>
    <row r="105" spans="18:21">
      <c r="R105" s="8">
        <f t="shared" ca="1" si="3"/>
        <v>43969.695798032408</v>
      </c>
      <c r="S105" s="11">
        <f ca="1">_xll.HLV5r3.Financial.Cache.GetValue(IRCurve3m, R105)</f>
        <v>0.95709893573616633</v>
      </c>
      <c r="T105" s="12">
        <f t="shared" ca="1" si="4"/>
        <v>4.9701817722201155E-2</v>
      </c>
      <c r="U105" s="12">
        <f t="shared" ca="1" si="5"/>
        <v>4.9738102223607611E-2</v>
      </c>
    </row>
    <row r="106" spans="18:21">
      <c r="R106" s="8">
        <f t="shared" ca="1" si="3"/>
        <v>43976.695798032408</v>
      </c>
      <c r="S106" s="11">
        <f ca="1">_xll.HLV5r3.Financial.Cache.GetValue(IRCurve3m, R106)</f>
        <v>0.9561875327410897</v>
      </c>
      <c r="T106" s="12">
        <f t="shared" ca="1" si="4"/>
        <v>4.9700664926699396E-2</v>
      </c>
      <c r="U106" s="12">
        <f t="shared" ca="1" si="5"/>
        <v>4.9737525982191423E-2</v>
      </c>
    </row>
    <row r="107" spans="18:21">
      <c r="R107" s="8">
        <f t="shared" ca="1" si="3"/>
        <v>43983.695798032408</v>
      </c>
      <c r="S107" s="11">
        <f ca="1">_xll.HLV5r3.Financial.Cache.GetValue(IRCurve3m, R107)</f>
        <v>0.95527701873433024</v>
      </c>
      <c r="T107" s="12">
        <f t="shared" ca="1" si="4"/>
        <v>4.9699512130977661E-2</v>
      </c>
      <c r="U107" s="12">
        <f t="shared" ca="1" si="5"/>
        <v>4.9736949740692281E-2</v>
      </c>
    </row>
    <row r="108" spans="18:21">
      <c r="R108" s="8">
        <f t="shared" ca="1" si="3"/>
        <v>43990.695798032408</v>
      </c>
      <c r="S108" s="11">
        <f ca="1">_xll.HLV5r3.Financial.Cache.GetValue(IRCurve3m, R108)</f>
        <v>0.95436739282916527</v>
      </c>
      <c r="T108" s="12">
        <f t="shared" ca="1" si="4"/>
        <v>4.969835933502436E-2</v>
      </c>
      <c r="U108" s="12">
        <f t="shared" ca="1" si="5"/>
        <v>4.9736373499110191E-2</v>
      </c>
    </row>
    <row r="109" spans="18:21">
      <c r="R109" s="8">
        <f t="shared" ca="1" si="3"/>
        <v>43997.695798032408</v>
      </c>
      <c r="S109" s="11">
        <f ca="1">_xll.HLV5r3.Financial.Cache.GetValue(IRCurve3m, R109)</f>
        <v>0.95345861974610469</v>
      </c>
      <c r="T109" s="12">
        <f t="shared" ca="1" si="4"/>
        <v>4.9699089256666697E-2</v>
      </c>
      <c r="U109" s="12">
        <f t="shared" ca="1" si="5"/>
        <v>4.9735834901712669E-2</v>
      </c>
    </row>
    <row r="110" spans="18:21">
      <c r="R110" s="8">
        <f t="shared" ca="1" si="3"/>
        <v>44004.695798032408</v>
      </c>
      <c r="S110" s="11">
        <f ca="1">_xll.HLV5r3.Financial.Cache.GetValue(IRCurve3m, R110)</f>
        <v>0.95255070539884712</v>
      </c>
      <c r="T110" s="12">
        <f t="shared" ca="1" si="4"/>
        <v>4.9699452048776224E-2</v>
      </c>
      <c r="U110" s="12">
        <f t="shared" ca="1" si="5"/>
        <v>4.973532453744646E-2</v>
      </c>
    </row>
    <row r="111" spans="18:21">
      <c r="R111" s="8">
        <f t="shared" ca="1" si="3"/>
        <v>44011.695798032408</v>
      </c>
      <c r="S111" s="11">
        <f ca="1">_xll.HLV5r3.Financial.Cache.GetValue(IRCurve3m, R111)</f>
        <v>0.95164367421351803</v>
      </c>
      <c r="T111" s="12">
        <f t="shared" ca="1" si="4"/>
        <v>4.9698431043337932E-2</v>
      </c>
      <c r="U111" s="12">
        <f t="shared" ca="1" si="5"/>
        <v>4.9734814173116093E-2</v>
      </c>
    </row>
    <row r="112" spans="18:21">
      <c r="R112" s="8">
        <f t="shared" ca="1" si="3"/>
        <v>44018.695798032408</v>
      </c>
      <c r="S112" s="11">
        <f ca="1">_xll.HLV5r3.Financial.Cache.GetValue(IRCurve3m, R112)</f>
        <v>0.95073752531369415</v>
      </c>
      <c r="T112" s="12">
        <f t="shared" ca="1" si="4"/>
        <v>4.9697410037621771E-2</v>
      </c>
      <c r="U112" s="12">
        <f t="shared" ca="1" si="5"/>
        <v>4.9734303808719682E-2</v>
      </c>
    </row>
    <row r="113" spans="18:21">
      <c r="R113" s="8">
        <f t="shared" ca="1" si="3"/>
        <v>44025.695798032408</v>
      </c>
      <c r="S113" s="11">
        <f ca="1">_xll.HLV5r3.Financial.Cache.GetValue(IRCurve3m, R113)</f>
        <v>0.94983225782383496</v>
      </c>
      <c r="T113" s="12">
        <f t="shared" ca="1" si="4"/>
        <v>4.9696389031836138E-2</v>
      </c>
      <c r="U113" s="12">
        <f t="shared" ca="1" si="5"/>
        <v>4.9733793444259086E-2</v>
      </c>
    </row>
    <row r="114" spans="18:21">
      <c r="R114" s="8">
        <f t="shared" ca="1" si="3"/>
        <v>44032.695798032408</v>
      </c>
      <c r="S114" s="11">
        <f ca="1">_xll.HLV5r3.Financial.Cache.GetValue(IRCurve3m, R114)</f>
        <v>0.94892787086928865</v>
      </c>
      <c r="T114" s="12">
        <f t="shared" ca="1" si="4"/>
        <v>4.9695368025784212E-2</v>
      </c>
      <c r="U114" s="12">
        <f t="shared" ca="1" si="5"/>
        <v>4.9733283079732675E-2</v>
      </c>
    </row>
    <row r="115" spans="18:21">
      <c r="R115" s="8">
        <f t="shared" ca="1" si="3"/>
        <v>44039.695798032408</v>
      </c>
      <c r="S115" s="11">
        <f ca="1">_xll.HLV5r3.Financial.Cache.GetValue(IRCurve3m, R115)</f>
        <v>0.94802436357628472</v>
      </c>
      <c r="T115" s="12">
        <f t="shared" ca="1" si="4"/>
        <v>4.9694347019639658E-2</v>
      </c>
      <c r="U115" s="12">
        <f t="shared" ca="1" si="5"/>
        <v>4.9732772715142003E-2</v>
      </c>
    </row>
    <row r="116" spans="18:21">
      <c r="R116" s="8">
        <f t="shared" ca="1" si="3"/>
        <v>44046.695798032408</v>
      </c>
      <c r="S116" s="11">
        <f ca="1">_xll.HLV5r3.Financial.Cache.GetValue(IRCurve3m, R116)</f>
        <v>0.94712173507193953</v>
      </c>
      <c r="T116" s="12">
        <f t="shared" ca="1" si="4"/>
        <v>4.969332601322881E-2</v>
      </c>
      <c r="U116" s="12">
        <f t="shared" ca="1" si="5"/>
        <v>4.9732262350485355E-2</v>
      </c>
    </row>
    <row r="117" spans="18:21">
      <c r="R117" s="8">
        <f t="shared" ca="1" si="3"/>
        <v>44053.695798032408</v>
      </c>
      <c r="S117" s="11">
        <f ca="1">_xll.HLV5r3.Financial.Cache.GetValue(IRCurve3m, R117)</f>
        <v>0.94621998448424849</v>
      </c>
      <c r="T117" s="12">
        <f t="shared" ca="1" si="4"/>
        <v>4.9692305006736923E-2</v>
      </c>
      <c r="U117" s="12">
        <f t="shared" ca="1" si="5"/>
        <v>4.973175198576453E-2</v>
      </c>
    </row>
    <row r="118" spans="18:21">
      <c r="R118" s="8">
        <f t="shared" ca="1" si="3"/>
        <v>44060.695798032408</v>
      </c>
      <c r="S118" s="11">
        <f ca="1">_xll.HLV5r3.Financial.Cache.GetValue(IRCurve3m, R118)</f>
        <v>0.94531911094209242</v>
      </c>
      <c r="T118" s="12">
        <f t="shared" ca="1" si="4"/>
        <v>4.9691283999967154E-2</v>
      </c>
      <c r="U118" s="12">
        <f t="shared" ca="1" si="5"/>
        <v>4.9731241620977716E-2</v>
      </c>
    </row>
    <row r="119" spans="18:21">
      <c r="R119" s="8">
        <f t="shared" ca="1" si="3"/>
        <v>44067.695798032408</v>
      </c>
      <c r="S119" s="11">
        <f ca="1">_xll.HLV5r3.Financial.Cache.GetValue(IRCurve3m, R119)</f>
        <v>0.94441911357522923</v>
      </c>
      <c r="T119" s="12">
        <f t="shared" ca="1" si="4"/>
        <v>4.9690262993127919E-2</v>
      </c>
      <c r="U119" s="12">
        <f t="shared" ca="1" si="5"/>
        <v>4.9730731256126724E-2</v>
      </c>
    </row>
    <row r="120" spans="18:21">
      <c r="R120" s="8">
        <f t="shared" ca="1" si="3"/>
        <v>44074.695798032408</v>
      </c>
      <c r="S120" s="11">
        <f ca="1">_xll.HLV5r3.Financial.Cache.GetValue(IRCurve3m, R120)</f>
        <v>0.94351999151430055</v>
      </c>
      <c r="T120" s="12">
        <f t="shared" ca="1" si="4"/>
        <v>4.9689241986010817E-2</v>
      </c>
      <c r="U120" s="12">
        <f t="shared" ca="1" si="5"/>
        <v>4.9730220891209743E-2</v>
      </c>
    </row>
    <row r="121" spans="18:21">
      <c r="R121" s="8">
        <f t="shared" ca="1" si="3"/>
        <v>44081.695798032408</v>
      </c>
      <c r="S121" s="11">
        <f ca="1">_xll.HLV5r3.Financial.Cache.GetValue(IRCurve3m, R121)</f>
        <v>0.94262174389082398</v>
      </c>
      <c r="T121" s="12">
        <f t="shared" ca="1" si="4"/>
        <v>4.9688220978777932E-2</v>
      </c>
      <c r="U121" s="12">
        <f t="shared" ca="1" si="5"/>
        <v>4.9729710526227787E-2</v>
      </c>
    </row>
    <row r="122" spans="18:21">
      <c r="R122" s="8">
        <f t="shared" ca="1" si="3"/>
        <v>44088.695798032408</v>
      </c>
      <c r="S122" s="11">
        <f ca="1">_xll.HLV5r3.Financial.Cache.GetValue(IRCurve3m, R122)</f>
        <v>0.94172437535855846</v>
      </c>
      <c r="T122" s="12">
        <f t="shared" ca="1" si="4"/>
        <v>4.9686893964697401E-2</v>
      </c>
      <c r="U122" s="12">
        <f t="shared" ca="1" si="5"/>
        <v>4.9729195305232551E-2</v>
      </c>
    </row>
    <row r="123" spans="18:21">
      <c r="R123" s="8">
        <f t="shared" ca="1" si="3"/>
        <v>44095.695798032408</v>
      </c>
      <c r="S123" s="11">
        <f ca="1">_xll.HLV5r3.Financial.Cache.GetValue(IRCurve3m, R123)</f>
        <v>0.94082788389676797</v>
      </c>
      <c r="T123" s="12">
        <f t="shared" ca="1" si="4"/>
        <v>4.9685630094549973E-2</v>
      </c>
      <c r="U123" s="12">
        <f t="shared" ca="1" si="5"/>
        <v>4.9728676442208811E-2</v>
      </c>
    </row>
    <row r="124" spans="18:21">
      <c r="R124" s="8">
        <f t="shared" ca="1" si="3"/>
        <v>44102.695798032408</v>
      </c>
      <c r="S124" s="11">
        <f ca="1">_xll.HLV5r3.Financial.Cache.GetValue(IRCurve3m, R124)</f>
        <v>0.9399322645595799</v>
      </c>
      <c r="T124" s="12">
        <f t="shared" ca="1" si="4"/>
        <v>4.9684592086285076E-2</v>
      </c>
      <c r="U124" s="12">
        <f t="shared" ca="1" si="5"/>
        <v>4.9728157579117874E-2</v>
      </c>
    </row>
    <row r="125" spans="18:21">
      <c r="R125" s="8">
        <f t="shared" ref="R125:R179" ca="1" si="6">R124+7</f>
        <v>44109.695798032408</v>
      </c>
      <c r="S125" s="11">
        <f ca="1">_xll.HLV5r3.Financial.Cache.GetValue(IRCurve3m, R125)</f>
        <v>0.9390375164811734</v>
      </c>
      <c r="T125" s="12">
        <f t="shared" ref="T125:T179" ca="1" si="7">(S124/S125-1)*365/(R125-R124)</f>
        <v>4.9683554077823357E-2</v>
      </c>
      <c r="U125" s="12">
        <f t="shared" ref="U125:U179" ca="1" si="8">-LN(S125)/(R125-$R$59)*365.25</f>
        <v>4.9727638715959595E-2</v>
      </c>
    </row>
    <row r="126" spans="18:21">
      <c r="R126" s="8">
        <f t="shared" ca="1" si="6"/>
        <v>44116.695798032408</v>
      </c>
      <c r="S126" s="11">
        <f ca="1">_xll.HLV5r3.Financial.Cache.GetValue(IRCurve3m, R126)</f>
        <v>0.93814363879660345</v>
      </c>
      <c r="T126" s="12">
        <f t="shared" ca="1" si="7"/>
        <v>4.9682516069187957E-2</v>
      </c>
      <c r="U126" s="12">
        <f t="shared" ca="1" si="8"/>
        <v>4.9727119852734036E-2</v>
      </c>
    </row>
    <row r="127" spans="18:21">
      <c r="R127" s="8">
        <f t="shared" ca="1" si="6"/>
        <v>44123.695798032408</v>
      </c>
      <c r="S127" s="11">
        <f ca="1">_xll.HLV5r3.Financial.Cache.GetValue(IRCurve3m, R127)</f>
        <v>0.93725063064180136</v>
      </c>
      <c r="T127" s="12">
        <f t="shared" ca="1" si="7"/>
        <v>4.9681478060321006E-2</v>
      </c>
      <c r="U127" s="12">
        <f t="shared" ca="1" si="8"/>
        <v>4.9726600989440449E-2</v>
      </c>
    </row>
    <row r="128" spans="18:21">
      <c r="R128" s="8">
        <f t="shared" ca="1" si="6"/>
        <v>44130.695798032408</v>
      </c>
      <c r="S128" s="11">
        <f ca="1">_xll.HLV5r3.Financial.Cache.GetValue(IRCurve3m, R128)</f>
        <v>0.93635849115356995</v>
      </c>
      <c r="T128" s="12">
        <f t="shared" ca="1" si="7"/>
        <v>4.9680440051373002E-2</v>
      </c>
      <c r="U128" s="12">
        <f t="shared" ca="1" si="8"/>
        <v>4.9726082126080408E-2</v>
      </c>
    </row>
    <row r="129" spans="18:21">
      <c r="R129" s="8">
        <f t="shared" ca="1" si="6"/>
        <v>44137.695798032408</v>
      </c>
      <c r="S129" s="11">
        <f ca="1">_xll.HLV5r3.Financial.Cache.GetValue(IRCurve3m, R129)</f>
        <v>0.93546721946958833</v>
      </c>
      <c r="T129" s="12">
        <f t="shared" ca="1" si="7"/>
        <v>4.9679402042193441E-2</v>
      </c>
      <c r="U129" s="12">
        <f t="shared" ca="1" si="8"/>
        <v>4.9725563262653101E-2</v>
      </c>
    </row>
    <row r="130" spans="18:21">
      <c r="R130" s="8">
        <f t="shared" ca="1" si="6"/>
        <v>44144.695798032408</v>
      </c>
      <c r="S130" s="11">
        <f ca="1">_xll.HLV5r3.Financial.Cache.GetValue(IRCurve3m, R130)</f>
        <v>0.93457681472840715</v>
      </c>
      <c r="T130" s="12">
        <f t="shared" ca="1" si="7"/>
        <v>4.9678364032840205E-2</v>
      </c>
      <c r="U130" s="12">
        <f t="shared" ca="1" si="8"/>
        <v>4.9725044399158605E-2</v>
      </c>
    </row>
    <row r="131" spans="18:21">
      <c r="R131" s="8">
        <f t="shared" ca="1" si="6"/>
        <v>44151.695798032408</v>
      </c>
      <c r="S131" s="11">
        <f ca="1">_xll.HLV5r3.Financial.Cache.GetValue(IRCurve3m, R131)</f>
        <v>0.9336872760694489</v>
      </c>
      <c r="T131" s="12">
        <f t="shared" ca="1" si="7"/>
        <v>4.9677326023301722E-2</v>
      </c>
      <c r="U131" s="12">
        <f t="shared" ca="1" si="8"/>
        <v>4.9724525535596774E-2</v>
      </c>
    </row>
    <row r="132" spans="18:21">
      <c r="R132" s="8">
        <f t="shared" ca="1" si="6"/>
        <v>44158.695798032408</v>
      </c>
      <c r="S132" s="11">
        <f ca="1">_xll.HLV5r3.Financial.Cache.GetValue(IRCurve3m, R132)</f>
        <v>0.93279860263300662</v>
      </c>
      <c r="T132" s="12">
        <f t="shared" ca="1" si="7"/>
        <v>4.9676288013577992E-2</v>
      </c>
      <c r="U132" s="12">
        <f t="shared" ca="1" si="8"/>
        <v>4.9724006671967705E-2</v>
      </c>
    </row>
    <row r="133" spans="18:21">
      <c r="R133" s="8">
        <f t="shared" ca="1" si="6"/>
        <v>44165.695798032408</v>
      </c>
      <c r="S133" s="11">
        <f ca="1">_xll.HLV5r3.Financial.Cache.GetValue(IRCurve3m, R133)</f>
        <v>0.93191079356024442</v>
      </c>
      <c r="T133" s="12">
        <f t="shared" ca="1" si="7"/>
        <v>4.9675250003611122E-2</v>
      </c>
      <c r="U133" s="12">
        <f t="shared" ca="1" si="8"/>
        <v>4.9723487808270544E-2</v>
      </c>
    </row>
    <row r="134" spans="18:21">
      <c r="R134" s="8">
        <f t="shared" ca="1" si="6"/>
        <v>44172.695798032408</v>
      </c>
      <c r="S134" s="11">
        <f ca="1">_xll.HLV5r3.Financial.Cache.GetValue(IRCurve3m, R134)</f>
        <v>0.93102384799319204</v>
      </c>
      <c r="T134" s="12">
        <f t="shared" ca="1" si="7"/>
        <v>4.9674211993586362E-2</v>
      </c>
      <c r="U134" s="12">
        <f t="shared" ca="1" si="8"/>
        <v>4.9722968944506937E-2</v>
      </c>
    </row>
    <row r="135" spans="18:21">
      <c r="R135" s="8">
        <f t="shared" ca="1" si="6"/>
        <v>44179.695798032408</v>
      </c>
      <c r="S135" s="11">
        <f ca="1">_xll.HLV5r3.Financial.Cache.GetValue(IRCurve3m, R135)</f>
        <v>0.93013779472840563</v>
      </c>
      <c r="T135" s="12">
        <f t="shared" ca="1" si="7"/>
        <v>4.9671510037086239E-2</v>
      </c>
      <c r="U135" s="12">
        <f t="shared" ca="1" si="8"/>
        <v>4.972242819250175E-2</v>
      </c>
    </row>
    <row r="136" spans="18:21">
      <c r="R136" s="8">
        <f t="shared" ca="1" si="6"/>
        <v>44186.695798032408</v>
      </c>
      <c r="S136" s="11">
        <f ca="1">_xll.HLV5r3.Financial.Cache.GetValue(IRCurve3m, R136)</f>
        <v>0.92925262649061557</v>
      </c>
      <c r="T136" s="12">
        <f t="shared" ca="1" si="7"/>
        <v>4.9669163857827429E-2</v>
      </c>
      <c r="U136" s="12">
        <f t="shared" ca="1" si="8"/>
        <v>4.97218710242903E-2</v>
      </c>
    </row>
    <row r="137" spans="18:21">
      <c r="R137" s="8">
        <f t="shared" ca="1" si="6"/>
        <v>44193.695798032408</v>
      </c>
      <c r="S137" s="11">
        <f ca="1">_xll.HLV5r3.Financial.Cache.GetValue(IRCurve3m, R137)</f>
        <v>0.92836832045219286</v>
      </c>
      <c r="T137" s="12">
        <f t="shared" ca="1" si="7"/>
        <v>4.9668049217340061E-2</v>
      </c>
      <c r="U137" s="12">
        <f t="shared" ca="1" si="8"/>
        <v>4.9721313856001252E-2</v>
      </c>
    </row>
    <row r="138" spans="18:21">
      <c r="R138" s="8">
        <f t="shared" ca="1" si="6"/>
        <v>44200.695798032408</v>
      </c>
      <c r="S138" s="11">
        <f ca="1">_xll.HLV5r3.Financial.Cache.GetValue(IRCurve3m, R138)</f>
        <v>0.92748487575489247</v>
      </c>
      <c r="T138" s="12">
        <f t="shared" ca="1" si="7"/>
        <v>4.9666934576644284E-2</v>
      </c>
      <c r="U138" s="12">
        <f t="shared" ca="1" si="8"/>
        <v>4.9720756687634662E-2</v>
      </c>
    </row>
    <row r="139" spans="18:21">
      <c r="R139" s="8">
        <f t="shared" ca="1" si="6"/>
        <v>44207.695798032408</v>
      </c>
      <c r="S139" s="11">
        <f ca="1">_xll.HLV5r3.Financial.Cache.GetValue(IRCurve3m, R139)</f>
        <v>0.92660229154134255</v>
      </c>
      <c r="T139" s="12">
        <f t="shared" ca="1" si="7"/>
        <v>4.9665819935670638E-2</v>
      </c>
      <c r="U139" s="12">
        <f t="shared" ca="1" si="8"/>
        <v>4.9720199519189608E-2</v>
      </c>
    </row>
    <row r="140" spans="18:21">
      <c r="R140" s="8">
        <f t="shared" ca="1" si="6"/>
        <v>44214.695798032408</v>
      </c>
      <c r="S140" s="11">
        <f ca="1">_xll.HLV5r3.Financial.Cache.GetValue(IRCurve3m, R140)</f>
        <v>0.92572056695503835</v>
      </c>
      <c r="T140" s="12">
        <f t="shared" ca="1" si="7"/>
        <v>4.9664705294639101E-2</v>
      </c>
      <c r="U140" s="12">
        <f t="shared" ca="1" si="8"/>
        <v>4.9719642350667941E-2</v>
      </c>
    </row>
    <row r="141" spans="18:21">
      <c r="R141" s="8">
        <f t="shared" ca="1" si="6"/>
        <v>44221.695798032408</v>
      </c>
      <c r="S141" s="11">
        <f ca="1">_xll.HLV5r3.Financial.Cache.GetValue(IRCurve3m, R141)</f>
        <v>0.92483970114034919</v>
      </c>
      <c r="T141" s="12">
        <f t="shared" ca="1" si="7"/>
        <v>4.9663590653306534E-2</v>
      </c>
      <c r="U141" s="12">
        <f t="shared" ca="1" si="8"/>
        <v>4.9719085182068648E-2</v>
      </c>
    </row>
    <row r="142" spans="18:21">
      <c r="R142" s="8">
        <f t="shared" ca="1" si="6"/>
        <v>44228.695798032408</v>
      </c>
      <c r="S142" s="11">
        <f ca="1">_xll.HLV5r3.Financial.Cache.GetValue(IRCurve3m, R142)</f>
        <v>0.92395969324251204</v>
      </c>
      <c r="T142" s="12">
        <f t="shared" ca="1" si="7"/>
        <v>4.9662476011777139E-2</v>
      </c>
      <c r="U142" s="12">
        <f t="shared" ca="1" si="8"/>
        <v>4.9718528013391834E-2</v>
      </c>
    </row>
    <row r="143" spans="18:21">
      <c r="R143" s="8">
        <f t="shared" ca="1" si="6"/>
        <v>44235.695798032408</v>
      </c>
      <c r="S143" s="11">
        <f ca="1">_xll.HLV5r3.Financial.Cache.GetValue(IRCurve3m, R143)</f>
        <v>0.92308054240763227</v>
      </c>
      <c r="T143" s="12">
        <f t="shared" ca="1" si="7"/>
        <v>4.9661361370039341E-2</v>
      </c>
      <c r="U143" s="12">
        <f t="shared" ca="1" si="8"/>
        <v>4.9717970844637444E-2</v>
      </c>
    </row>
    <row r="144" spans="18:21">
      <c r="R144" s="8">
        <f t="shared" ca="1" si="6"/>
        <v>44242.695798032408</v>
      </c>
      <c r="S144" s="11">
        <f ca="1">_xll.HLV5r3.Financial.Cache.GetValue(IRCurve3m, R144)</f>
        <v>0.92220224778268256</v>
      </c>
      <c r="T144" s="12">
        <f t="shared" ca="1" si="7"/>
        <v>4.966024672809314E-2</v>
      </c>
      <c r="U144" s="12">
        <f t="shared" ca="1" si="8"/>
        <v>4.9717413675805525E-2</v>
      </c>
    </row>
    <row r="145" spans="18:21">
      <c r="R145" s="8">
        <f t="shared" ca="1" si="6"/>
        <v>44249.695798032408</v>
      </c>
      <c r="S145" s="11">
        <f ca="1">_xll.HLV5r3.Financial.Cache.GetValue(IRCurve3m, R145)</f>
        <v>0.92132480851550347</v>
      </c>
      <c r="T145" s="12">
        <f t="shared" ca="1" si="7"/>
        <v>4.9659132085857483E-2</v>
      </c>
      <c r="U145" s="12">
        <f t="shared" ca="1" si="8"/>
        <v>4.9716856506895141E-2</v>
      </c>
    </row>
    <row r="146" spans="18:21">
      <c r="R146" s="8">
        <f t="shared" ca="1" si="6"/>
        <v>44256.695798032408</v>
      </c>
      <c r="S146" s="11">
        <f ca="1">_xll.HLV5r3.Financial.Cache.GetValue(IRCurve3m, R146)</f>
        <v>0.92044822375479707</v>
      </c>
      <c r="T146" s="12">
        <f t="shared" ca="1" si="7"/>
        <v>4.9658017443575515E-2</v>
      </c>
      <c r="U146" s="12">
        <f t="shared" ca="1" si="8"/>
        <v>4.9716299337908103E-2</v>
      </c>
    </row>
    <row r="147" spans="18:21">
      <c r="R147" s="8">
        <f t="shared" ca="1" si="6"/>
        <v>44263.695798032408</v>
      </c>
      <c r="S147" s="11">
        <f ca="1">_xll.HLV5r3.Financial.Cache.GetValue(IRCurve3m, R147)</f>
        <v>0.91957249265013408</v>
      </c>
      <c r="T147" s="12">
        <f t="shared" ca="1" si="7"/>
        <v>4.9656902800992518E-2</v>
      </c>
      <c r="U147" s="12">
        <f t="shared" ca="1" si="8"/>
        <v>4.9715742168843502E-2</v>
      </c>
    </row>
    <row r="148" spans="18:21">
      <c r="R148" s="8">
        <f t="shared" ca="1" si="6"/>
        <v>44270.695798032408</v>
      </c>
      <c r="S148" s="11">
        <f ca="1">_xll.HLV5r3.Financial.Cache.GetValue(IRCurve3m, R148)</f>
        <v>0.91869766068470349</v>
      </c>
      <c r="T148" s="12">
        <f t="shared" ca="1" si="7"/>
        <v>4.9653155928849814E-2</v>
      </c>
      <c r="U148" s="12">
        <f t="shared" ca="1" si="8"/>
        <v>4.9715155431989989E-2</v>
      </c>
    </row>
    <row r="149" spans="18:21">
      <c r="R149" s="8">
        <f t="shared" ca="1" si="6"/>
        <v>44277.695798032408</v>
      </c>
      <c r="S149" s="11">
        <f ca="1">_xll.HLV5r3.Financial.Cache.GetValue(IRCurve3m, R149)</f>
        <v>0.91782371673568763</v>
      </c>
      <c r="T149" s="12">
        <f t="shared" ca="1" si="7"/>
        <v>4.9649985779922474E-2</v>
      </c>
      <c r="U149" s="12">
        <f t="shared" ca="1" si="8"/>
        <v>4.9714546519262173E-2</v>
      </c>
    </row>
    <row r="150" spans="18:21">
      <c r="R150" s="8">
        <f t="shared" ca="1" si="6"/>
        <v>44284.695798032408</v>
      </c>
      <c r="S150" s="11">
        <f ca="1">_xll.HLV5r3.Financial.Cache.GetValue(IRCurve3m, R150)</f>
        <v>0.91695062555843521</v>
      </c>
      <c r="T150" s="12">
        <f t="shared" ca="1" si="7"/>
        <v>4.9648767620873127E-2</v>
      </c>
      <c r="U150" s="12">
        <f t="shared" ca="1" si="8"/>
        <v>4.9713937606442597E-2</v>
      </c>
    </row>
    <row r="151" spans="18:21">
      <c r="R151" s="8">
        <f t="shared" ca="1" si="6"/>
        <v>44291.695798032408</v>
      </c>
      <c r="S151" s="11">
        <f ca="1">_xll.HLV5r3.Financial.Cache.GetValue(IRCurve3m, R151)</f>
        <v>0.91607838630100813</v>
      </c>
      <c r="T151" s="12">
        <f t="shared" ca="1" si="7"/>
        <v>4.9647549461418548E-2</v>
      </c>
      <c r="U151" s="12">
        <f t="shared" ca="1" si="8"/>
        <v>4.9713328693529506E-2</v>
      </c>
    </row>
    <row r="152" spans="18:21">
      <c r="R152" s="8">
        <f t="shared" ca="1" si="6"/>
        <v>44298.695798032408</v>
      </c>
      <c r="S152" s="11">
        <f ca="1">_xll.HLV5r3.Financial.Cache.GetValue(IRCurve3m, R152)</f>
        <v>0.91520699811233264</v>
      </c>
      <c r="T152" s="12">
        <f t="shared" ca="1" si="7"/>
        <v>4.9646331301871349E-2</v>
      </c>
      <c r="U152" s="12">
        <f t="shared" ca="1" si="8"/>
        <v>4.971271978052471E-2</v>
      </c>
    </row>
    <row r="153" spans="18:21">
      <c r="R153" s="8">
        <f t="shared" ca="1" si="6"/>
        <v>44305.695798032408</v>
      </c>
      <c r="S153" s="11">
        <f ca="1">_xll.HLV5r3.Financial.Cache.GetValue(IRCurve3m, R153)</f>
        <v>0.9143364601422086</v>
      </c>
      <c r="T153" s="12">
        <f t="shared" ca="1" si="7"/>
        <v>4.9645113141999965E-2</v>
      </c>
      <c r="U153" s="12">
        <f t="shared" ca="1" si="8"/>
        <v>4.9712110867427189E-2</v>
      </c>
    </row>
    <row r="154" spans="18:21">
      <c r="R154" s="8">
        <f t="shared" ca="1" si="6"/>
        <v>44312.695798032408</v>
      </c>
      <c r="S154" s="11">
        <f ca="1">_xll.HLV5r3.Financial.Cache.GetValue(IRCurve3m, R154)</f>
        <v>0.91346677154130362</v>
      </c>
      <c r="T154" s="12">
        <f t="shared" ca="1" si="7"/>
        <v>4.9643894981804389E-2</v>
      </c>
      <c r="U154" s="12">
        <f t="shared" ca="1" si="8"/>
        <v>4.9711501954236292E-2</v>
      </c>
    </row>
    <row r="155" spans="18:21">
      <c r="R155" s="8">
        <f t="shared" ca="1" si="6"/>
        <v>44319.695798032408</v>
      </c>
      <c r="S155" s="11">
        <f ca="1">_xll.HLV5r3.Financial.Cache.GetValue(IRCurve3m, R155)</f>
        <v>0.91259793146114887</v>
      </c>
      <c r="T155" s="12">
        <f t="shared" ca="1" si="7"/>
        <v>4.9642676821504618E-2</v>
      </c>
      <c r="U155" s="12">
        <f t="shared" ca="1" si="8"/>
        <v>4.9710893040953566E-2</v>
      </c>
    </row>
    <row r="156" spans="18:21">
      <c r="R156" s="8">
        <f t="shared" ca="1" si="6"/>
        <v>44326.695798032408</v>
      </c>
      <c r="S156" s="11">
        <f ca="1">_xll.HLV5r3.Financial.Cache.GetValue(IRCurve3m, R156)</f>
        <v>0.91172993905414579</v>
      </c>
      <c r="T156" s="12">
        <f t="shared" ca="1" si="7"/>
        <v>4.9641458660880655E-2</v>
      </c>
      <c r="U156" s="12">
        <f t="shared" ca="1" si="8"/>
        <v>4.9710284127578226E-2</v>
      </c>
    </row>
    <row r="157" spans="18:21">
      <c r="R157" s="8">
        <f t="shared" ca="1" si="6"/>
        <v>44333.695798032408</v>
      </c>
      <c r="S157" s="11">
        <f ca="1">_xll.HLV5r3.Financial.Cache.GetValue(IRCurve3m, R157)</f>
        <v>0.91086279347356169</v>
      </c>
      <c r="T157" s="12">
        <f t="shared" ca="1" si="7"/>
        <v>4.9640240499920933E-2</v>
      </c>
      <c r="U157" s="12">
        <f t="shared" ca="1" si="8"/>
        <v>4.9709675214109322E-2</v>
      </c>
    </row>
    <row r="158" spans="18:21">
      <c r="R158" s="8">
        <f t="shared" ca="1" si="6"/>
        <v>44340.695798032408</v>
      </c>
      <c r="S158" s="11">
        <f ca="1">_xll.HLV5r3.Financial.Cache.GetValue(IRCurve3m, R158)</f>
        <v>0.90999649387352366</v>
      </c>
      <c r="T158" s="12">
        <f t="shared" ca="1" si="7"/>
        <v>4.9639022338891739E-2</v>
      </c>
      <c r="U158" s="12">
        <f t="shared" ca="1" si="8"/>
        <v>4.97090663005487E-2</v>
      </c>
    </row>
    <row r="159" spans="18:21">
      <c r="R159" s="8">
        <f t="shared" ca="1" si="6"/>
        <v>44347.695798032408</v>
      </c>
      <c r="S159" s="11">
        <f ca="1">_xll.HLV5r3.Financial.Cache.GetValue(IRCurve3m, R159)</f>
        <v>0.90913103940902862</v>
      </c>
      <c r="T159" s="12">
        <f t="shared" ca="1" si="7"/>
        <v>4.9637804177434165E-2</v>
      </c>
      <c r="U159" s="12">
        <f t="shared" ca="1" si="8"/>
        <v>4.9708457386894625E-2</v>
      </c>
    </row>
    <row r="160" spans="18:21">
      <c r="R160" s="8">
        <f t="shared" ca="1" si="6"/>
        <v>44354.695798032408</v>
      </c>
      <c r="S160" s="11">
        <f ca="1">_xll.HLV5r3.Financial.Cache.GetValue(IRCurve3m, R160)</f>
        <v>0.90826642923593037</v>
      </c>
      <c r="T160" s="12">
        <f t="shared" ca="1" si="7"/>
        <v>4.9636586015895538E-2</v>
      </c>
      <c r="U160" s="12">
        <f t="shared" ca="1" si="8"/>
        <v>4.9707848473148769E-2</v>
      </c>
    </row>
    <row r="161" spans="18:21">
      <c r="R161" s="8">
        <f t="shared" ca="1" si="6"/>
        <v>44361.695798032408</v>
      </c>
      <c r="S161" s="11">
        <f ca="1">_xll.HLV5r3.Financial.Cache.GetValue(IRCurve3m, R161)</f>
        <v>0.90740272165122882</v>
      </c>
      <c r="T161" s="12">
        <f t="shared" ca="1" si="7"/>
        <v>4.9631966190650009E-2</v>
      </c>
      <c r="U161" s="12">
        <f t="shared" ca="1" si="8"/>
        <v>4.9707206218563407E-2</v>
      </c>
    </row>
    <row r="162" spans="18:21">
      <c r="R162" s="8">
        <f t="shared" ca="1" si="6"/>
        <v>44368.695798032408</v>
      </c>
      <c r="S162" s="11">
        <f ca="1">_xll.HLV5r3.Financial.Cache.GetValue(IRCurve3m, R162)</f>
        <v>0.90653990246575811</v>
      </c>
      <c r="T162" s="12">
        <f t="shared" ca="1" si="7"/>
        <v>4.9628105068236783E-2</v>
      </c>
      <c r="U162" s="12">
        <f t="shared" ca="1" si="8"/>
        <v>4.970653895831028E-2</v>
      </c>
    </row>
    <row r="163" spans="18:21">
      <c r="R163" s="8">
        <f t="shared" ca="1" si="6"/>
        <v>44375.695798032408</v>
      </c>
      <c r="S163" s="11">
        <f ca="1">_xll.HLV5r3.Financial.Cache.GetValue(IRCurve3m, R163)</f>
        <v>0.90567792687030824</v>
      </c>
      <c r="T163" s="12">
        <f t="shared" ca="1" si="7"/>
        <v>4.9626770180313251E-2</v>
      </c>
      <c r="U163" s="12">
        <f t="shared" ca="1" si="8"/>
        <v>4.9705871697945915E-2</v>
      </c>
    </row>
    <row r="164" spans="18:21">
      <c r="R164" s="8">
        <f t="shared" ca="1" si="6"/>
        <v>44382.695798032408</v>
      </c>
      <c r="S164" s="11">
        <f ca="1">_xll.HLV5r3.Financial.Cache.GetValue(IRCurve3m, R164)</f>
        <v>0.90481679401869186</v>
      </c>
      <c r="T164" s="12">
        <f t="shared" ca="1" si="7"/>
        <v>4.9625435292181316E-2</v>
      </c>
      <c r="U164" s="12">
        <f t="shared" ca="1" si="8"/>
        <v>4.9705204437471187E-2</v>
      </c>
    </row>
    <row r="165" spans="18:21">
      <c r="R165" s="8">
        <f t="shared" ca="1" si="6"/>
        <v>44389.695798032408</v>
      </c>
      <c r="S165" s="11">
        <f ca="1">_xll.HLV5r3.Financial.Cache.GetValue(IRCurve3m, R165)</f>
        <v>0.90395650306559572</v>
      </c>
      <c r="T165" s="12">
        <f t="shared" ca="1" si="7"/>
        <v>4.9624100403563097E-2</v>
      </c>
      <c r="U165" s="12">
        <f t="shared" ca="1" si="8"/>
        <v>4.9704537176884334E-2</v>
      </c>
    </row>
    <row r="166" spans="18:21">
      <c r="R166" s="8">
        <f t="shared" ca="1" si="6"/>
        <v>44396.695798032408</v>
      </c>
      <c r="S166" s="11">
        <f ca="1">_xll.HLV5r3.Financial.Cache.GetValue(IRCurve3m, R166)</f>
        <v>0.90309705316656985</v>
      </c>
      <c r="T166" s="12">
        <f t="shared" ca="1" si="7"/>
        <v>4.9622765514748056E-2</v>
      </c>
      <c r="U166" s="12">
        <f t="shared" ca="1" si="8"/>
        <v>4.9703869916186284E-2</v>
      </c>
    </row>
    <row r="167" spans="18:21">
      <c r="R167" s="8">
        <f t="shared" ca="1" si="6"/>
        <v>44403.695798032408</v>
      </c>
      <c r="S167" s="11">
        <f ca="1">_xll.HLV5r3.Financial.Cache.GetValue(IRCurve3m, R167)</f>
        <v>0.90223844347803184</v>
      </c>
      <c r="T167" s="12">
        <f t="shared" ca="1" si="7"/>
        <v>4.9621430625724612E-2</v>
      </c>
      <c r="U167" s="12">
        <f t="shared" ca="1" si="8"/>
        <v>4.9703202655377886E-2</v>
      </c>
    </row>
    <row r="168" spans="18:21">
      <c r="R168" s="8">
        <f t="shared" ca="1" si="6"/>
        <v>44410.695798032408</v>
      </c>
      <c r="S168" s="11">
        <f ca="1">_xll.HLV5r3.Financial.Cache.GetValue(IRCurve3m, R168)</f>
        <v>0.90138067315727066</v>
      </c>
      <c r="T168" s="12">
        <f t="shared" ca="1" si="7"/>
        <v>4.9620095736214891E-2</v>
      </c>
      <c r="U168" s="12">
        <f t="shared" ca="1" si="8"/>
        <v>4.970253539445732E-2</v>
      </c>
    </row>
    <row r="169" spans="18:21">
      <c r="R169" s="8">
        <f t="shared" ca="1" si="6"/>
        <v>44417.695798032408</v>
      </c>
      <c r="S169" s="11">
        <f ca="1">_xll.HLV5r3.Financial.Cache.GetValue(IRCurve3m, R169)</f>
        <v>0.90052374136243563</v>
      </c>
      <c r="T169" s="12">
        <f t="shared" ca="1" si="7"/>
        <v>4.9618760846496759E-2</v>
      </c>
      <c r="U169" s="12">
        <f t="shared" ca="1" si="8"/>
        <v>4.9701868133425572E-2</v>
      </c>
    </row>
    <row r="170" spans="18:21">
      <c r="R170" s="8">
        <f t="shared" ca="1" si="6"/>
        <v>44424.695798032408</v>
      </c>
      <c r="S170" s="11">
        <f ca="1">_xll.HLV5r3.Financial.Cache.GetValue(IRCurve3m, R170)</f>
        <v>0.89966764725254267</v>
      </c>
      <c r="T170" s="12">
        <f t="shared" ca="1" si="7"/>
        <v>4.9617425956477605E-2</v>
      </c>
      <c r="U170" s="12">
        <f t="shared" ca="1" si="8"/>
        <v>4.970120087228258E-2</v>
      </c>
    </row>
    <row r="171" spans="18:21">
      <c r="R171" s="8">
        <f t="shared" ca="1" si="6"/>
        <v>44431.695798032408</v>
      </c>
      <c r="S171" s="11">
        <f ca="1">_xll.HLV5r3.Financial.Cache.GetValue(IRCurve3m, R171)</f>
        <v>0.8988123899874696</v>
      </c>
      <c r="T171" s="12">
        <f t="shared" ca="1" si="7"/>
        <v>4.9616091066250041E-2</v>
      </c>
      <c r="U171" s="12">
        <f t="shared" ca="1" si="8"/>
        <v>4.9700533611029198E-2</v>
      </c>
    </row>
    <row r="172" spans="18:21">
      <c r="R172" s="8">
        <f t="shared" ca="1" si="6"/>
        <v>44438.695798032408</v>
      </c>
      <c r="S172" s="11">
        <f ca="1">_xll.HLV5r3.Financial.Cache.GetValue(IRCurve3m, R172)</f>
        <v>0.89795796872796207</v>
      </c>
      <c r="T172" s="12">
        <f t="shared" ca="1" si="7"/>
        <v>4.96147561755362E-2</v>
      </c>
      <c r="U172" s="12">
        <f t="shared" ca="1" si="8"/>
        <v>4.969986634966371E-2</v>
      </c>
    </row>
    <row r="173" spans="18:21">
      <c r="R173" s="8">
        <f t="shared" ca="1" si="6"/>
        <v>44445.695798032408</v>
      </c>
      <c r="S173" s="11">
        <f ca="1">_xll.HLV5r3.Financial.Cache.GetValue(IRCurve3m, R173)</f>
        <v>0.89710438263562264</v>
      </c>
      <c r="T173" s="12">
        <f t="shared" ca="1" si="7"/>
        <v>4.9613421284625536E-2</v>
      </c>
      <c r="U173" s="12">
        <f t="shared" ca="1" si="8"/>
        <v>4.969919908818702E-2</v>
      </c>
    </row>
    <row r="174" spans="18:21">
      <c r="R174" s="8">
        <f t="shared" ca="1" si="6"/>
        <v>44452.695798032408</v>
      </c>
      <c r="S174" s="11">
        <f ca="1">_xll.HLV5r3.Financial.Cache.GetValue(IRCurve3m, R174)</f>
        <v>0.89625021545413952</v>
      </c>
      <c r="T174" s="12">
        <f t="shared" ca="1" si="7"/>
        <v>4.9694512260305093E-2</v>
      </c>
      <c r="U174" s="12">
        <f t="shared" ca="1" si="8"/>
        <v>4.9699248381846826E-2</v>
      </c>
    </row>
    <row r="175" spans="18:21">
      <c r="R175" s="8">
        <f t="shared" ca="1" si="6"/>
        <v>44459.695798032408</v>
      </c>
      <c r="S175" s="11">
        <f ca="1">_xll.HLV5r3.Financial.Cache.GetValue(IRCurve3m, R175)</f>
        <v>0.89539579009205261</v>
      </c>
      <c r="T175" s="12">
        <f t="shared" ca="1" si="7"/>
        <v>4.9756967910190734E-2</v>
      </c>
      <c r="U175" s="12">
        <f t="shared" ca="1" si="8"/>
        <v>4.9699835091850754E-2</v>
      </c>
    </row>
    <row r="176" spans="18:21">
      <c r="R176" s="8">
        <f t="shared" ca="1" si="6"/>
        <v>44466.695798032408</v>
      </c>
      <c r="S176" s="11">
        <f ca="1">_xll.HLV5r3.Financial.Cache.GetValue(IRCurve3m, R176)</f>
        <v>0.8945421591655186</v>
      </c>
      <c r="T176" s="12">
        <f t="shared" ca="1" si="7"/>
        <v>4.9758141635836618E-2</v>
      </c>
      <c r="U176" s="12">
        <f t="shared" ca="1" si="8"/>
        <v>4.9700421801767758E-2</v>
      </c>
    </row>
    <row r="177" spans="18:21">
      <c r="R177" s="8">
        <f t="shared" ca="1" si="6"/>
        <v>44473.695798032408</v>
      </c>
      <c r="S177" s="11">
        <f ca="1">_xll.HLV5r3.Financial.Cache.GetValue(IRCurve3m, R177)</f>
        <v>0.89368932195553352</v>
      </c>
      <c r="T177" s="12">
        <f t="shared" ca="1" si="7"/>
        <v>4.9759315361470921E-2</v>
      </c>
      <c r="U177" s="12">
        <f t="shared" ca="1" si="8"/>
        <v>4.9701008511599677E-2</v>
      </c>
    </row>
    <row r="178" spans="18:21">
      <c r="R178" s="8">
        <f t="shared" ca="1" si="6"/>
        <v>44480.695798032408</v>
      </c>
      <c r="S178" s="11">
        <f ca="1">_xll.HLV5r3.Financial.Cache.GetValue(IRCurve3m, R178)</f>
        <v>0.89283727774373089</v>
      </c>
      <c r="T178" s="12">
        <f t="shared" ca="1" si="7"/>
        <v>4.9760489086769458E-2</v>
      </c>
      <c r="U178" s="12">
        <f t="shared" ca="1" si="8"/>
        <v>4.9701595221345596E-2</v>
      </c>
    </row>
    <row r="179" spans="18:21">
      <c r="R179" s="8">
        <f t="shared" ca="1" si="6"/>
        <v>44487.695798032408</v>
      </c>
      <c r="S179" s="11">
        <f ca="1">_xll.HLV5r3.Financial.Cache.GetValue(IRCurve3m, R179)</f>
        <v>0.89198602581237552</v>
      </c>
      <c r="T179" s="12">
        <f t="shared" ca="1" si="7"/>
        <v>4.9761662811720661E-2</v>
      </c>
      <c r="U179" s="12">
        <f t="shared" ca="1" si="8"/>
        <v>4.9702181931004681E-2</v>
      </c>
    </row>
    <row r="180" spans="18:21">
      <c r="R180" s="7"/>
      <c r="S180" s="7"/>
      <c r="T180" s="7"/>
      <c r="U180" s="7"/>
    </row>
    <row r="181" spans="18:21">
      <c r="R181" s="7"/>
      <c r="S181" s="7"/>
      <c r="T181" s="7"/>
      <c r="U181" s="7"/>
    </row>
    <row r="182" spans="18:21">
      <c r="R182" s="7"/>
      <c r="S182" s="7"/>
      <c r="T182" s="7"/>
      <c r="U182" s="7"/>
    </row>
    <row r="183" spans="18:21">
      <c r="R183" s="7"/>
      <c r="S183" s="7"/>
      <c r="T183" s="7"/>
      <c r="U183" s="7"/>
    </row>
    <row r="184" spans="18:21">
      <c r="R184" s="7"/>
      <c r="S184" s="7"/>
      <c r="T184" s="7"/>
      <c r="U184" s="7"/>
    </row>
    <row r="185" spans="18:21">
      <c r="R185" s="7"/>
      <c r="S185" s="7"/>
      <c r="T185" s="7"/>
      <c r="U185" s="7"/>
    </row>
    <row r="186" spans="18:21">
      <c r="R186" s="7"/>
      <c r="S186" s="7"/>
      <c r="T186" s="7"/>
      <c r="U186" s="7"/>
    </row>
    <row r="187" spans="18:21">
      <c r="R187" s="7"/>
      <c r="S187" s="7"/>
      <c r="T187" s="7"/>
      <c r="U187" s="7"/>
    </row>
    <row r="188" spans="18:21">
      <c r="R188" s="7"/>
      <c r="S188" s="7"/>
      <c r="T188" s="7"/>
      <c r="U188" s="7"/>
    </row>
    <row r="189" spans="18:21">
      <c r="R189" s="7"/>
      <c r="S189" s="7"/>
      <c r="T189" s="7"/>
      <c r="U189" s="7"/>
    </row>
    <row r="190" spans="18:21">
      <c r="R190" s="7"/>
      <c r="S190" s="7"/>
      <c r="T190" s="7"/>
      <c r="U190" s="7"/>
    </row>
    <row r="191" spans="18:21">
      <c r="R191" s="7"/>
      <c r="S191" s="7"/>
      <c r="T191" s="7"/>
      <c r="U191" s="7"/>
    </row>
    <row r="192" spans="18:21">
      <c r="R192" s="7"/>
      <c r="S192" s="7"/>
      <c r="T192" s="7"/>
      <c r="U192" s="7"/>
    </row>
    <row r="193" spans="18:21">
      <c r="R193" s="7"/>
      <c r="S193" s="7"/>
      <c r="T193" s="7"/>
      <c r="U193" s="7"/>
    </row>
    <row r="194" spans="18:21">
      <c r="R194" s="7"/>
      <c r="S194" s="7"/>
      <c r="T194" s="7"/>
      <c r="U194" s="7"/>
    </row>
    <row r="195" spans="18:21">
      <c r="R195" s="7"/>
      <c r="S195" s="7"/>
      <c r="T195" s="7"/>
      <c r="U195" s="7"/>
    </row>
    <row r="196" spans="18:21">
      <c r="R196" s="7"/>
      <c r="S196" s="7"/>
      <c r="T196" s="7"/>
      <c r="U196" s="7"/>
    </row>
    <row r="197" spans="18:21">
      <c r="R197" s="7"/>
      <c r="S197" s="7"/>
      <c r="T197" s="7"/>
      <c r="U197" s="7"/>
    </row>
    <row r="198" spans="18:21">
      <c r="R198" s="7"/>
      <c r="S198" s="7"/>
      <c r="T198" s="7"/>
      <c r="U198" s="7"/>
    </row>
    <row r="199" spans="18:21">
      <c r="R199" s="7"/>
      <c r="S199" s="7"/>
      <c r="T199" s="7"/>
      <c r="U199" s="7"/>
    </row>
    <row r="200" spans="18:21">
      <c r="R200" s="7"/>
      <c r="S200" s="7"/>
      <c r="T200" s="7"/>
      <c r="U200" s="7"/>
    </row>
    <row r="201" spans="18:21">
      <c r="R201" s="7"/>
      <c r="S201" s="7"/>
      <c r="T201" s="7"/>
      <c r="U201" s="7"/>
    </row>
    <row r="202" spans="18:21">
      <c r="R202" s="7"/>
      <c r="S202" s="7"/>
      <c r="T202" s="7"/>
      <c r="U202" s="7"/>
    </row>
  </sheetData>
  <protectedRanges>
    <protectedRange sqref="G6:G7 L6:L7" name="Range1_2_1"/>
    <protectedRange sqref="D14" name="Range2_1_1_1_1"/>
  </protectedRanges>
  <phoneticPr fontId="10" type="noConversion"/>
  <dataValidations count="5">
    <dataValidation type="list" allowBlank="1" showInputMessage="1" showErrorMessage="1" sqref="L6" xr:uid="{00000000-0002-0000-0300-000000000000}">
      <formula1>Frequency</formula1>
    </dataValidation>
    <dataValidation type="list" allowBlank="1" showInputMessage="1" showErrorMessage="1" sqref="L7" xr:uid="{00000000-0002-0000-0300-000001000000}">
      <formula1>DayCount</formula1>
    </dataValidation>
    <dataValidation type="list" allowBlank="1" showInputMessage="1" showErrorMessage="1" sqref="F11:F34" xr:uid="{00000000-0002-0000-0300-000002000000}">
      <formula1>Assets</formula1>
    </dataValidation>
    <dataValidation type="list" allowBlank="1" showInputMessage="1" showErrorMessage="1" sqref="D11" xr:uid="{00000000-0002-0000-0300-000003000000}">
      <formula1>"1M,3M,6M"</formula1>
    </dataValidation>
    <dataValidation type="list" allowBlank="1" showInputMessage="1" showErrorMessage="1" sqref="D14" xr:uid="{00000000-0002-0000-0300-000004000000}">
      <formula1>Algorithms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  <picture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B1:X202"/>
  <sheetViews>
    <sheetView showGridLines="0" topLeftCell="I19" zoomScale="80" workbookViewId="0">
      <selection activeCell="V60" sqref="V60:V179"/>
    </sheetView>
  </sheetViews>
  <sheetFormatPr defaultRowHeight="12.75"/>
  <cols>
    <col min="1" max="1" width="1.7109375" style="3" customWidth="1"/>
    <col min="2" max="2" width="8.85546875" style="3" customWidth="1"/>
    <col min="3" max="3" width="25.140625" style="3" customWidth="1"/>
    <col min="4" max="4" width="54.5703125" style="3" bestFit="1" customWidth="1"/>
    <col min="5" max="5" width="4.28515625" style="3" customWidth="1"/>
    <col min="6" max="6" width="16.140625" style="3" customWidth="1"/>
    <col min="7" max="7" width="8.5703125" style="3" bestFit="1" customWidth="1"/>
    <col min="8" max="8" width="20" style="3" bestFit="1" customWidth="1"/>
    <col min="9" max="9" width="8.5703125" style="3" customWidth="1"/>
    <col min="10" max="10" width="9.28515625" style="3" bestFit="1" customWidth="1"/>
    <col min="11" max="12" width="8.7109375" style="3" customWidth="1"/>
    <col min="13" max="13" width="6.28515625" style="3" customWidth="1"/>
    <col min="14" max="14" width="1.140625" style="3" customWidth="1"/>
    <col min="15" max="16" width="9.140625" style="3"/>
    <col min="17" max="17" width="22.42578125" style="3" bestFit="1" customWidth="1"/>
    <col min="18" max="19" width="13.140625" style="3" customWidth="1"/>
    <col min="20" max="20" width="11.7109375" style="3" customWidth="1"/>
    <col min="21" max="21" width="17.85546875" style="3" customWidth="1"/>
    <col min="22" max="22" width="9.5703125" style="3" bestFit="1" customWidth="1"/>
    <col min="23" max="23" width="11" style="3" bestFit="1" customWidth="1"/>
    <col min="24" max="24" width="9.5703125" style="3" bestFit="1" customWidth="1"/>
    <col min="25" max="25" width="9.140625" style="3"/>
    <col min="26" max="27" width="9.5703125" style="3" bestFit="1" customWidth="1"/>
    <col min="28" max="30" width="9.140625" style="3"/>
    <col min="31" max="31" width="22.5703125" style="3" bestFit="1" customWidth="1"/>
    <col min="32" max="32" width="16.5703125" style="3" bestFit="1" customWidth="1"/>
    <col min="33" max="34" width="16.42578125" style="3" customWidth="1"/>
    <col min="35" max="35" width="9.5703125" style="3" bestFit="1" customWidth="1"/>
    <col min="36" max="16384" width="9.140625" style="3"/>
  </cols>
  <sheetData>
    <row r="1" spans="2:23" ht="6" customHeight="1"/>
    <row r="2" spans="2:23" ht="9.75" customHeight="1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2:23" ht="30" customHeight="1" thickBot="1">
      <c r="B3" s="24"/>
      <c r="C3" s="24" t="s">
        <v>10</v>
      </c>
      <c r="D3" s="24"/>
      <c r="E3" s="24"/>
      <c r="F3" s="36">
        <f ca="1">TODAY()</f>
        <v>43647</v>
      </c>
      <c r="G3" s="24"/>
      <c r="H3" s="24"/>
      <c r="I3" s="24"/>
      <c r="J3" s="24"/>
      <c r="K3" s="24"/>
      <c r="L3" s="24"/>
      <c r="M3" s="24"/>
      <c r="N3" s="4"/>
    </row>
    <row r="4" spans="2:23" ht="14.25" thickTop="1" thickBot="1">
      <c r="B4" s="19"/>
      <c r="C4" s="19"/>
      <c r="D4" s="19"/>
      <c r="E4" s="19"/>
      <c r="F4" s="19"/>
      <c r="G4" s="19"/>
      <c r="H4" s="19"/>
      <c r="I4" s="19"/>
      <c r="J4" s="19"/>
      <c r="K4" s="20"/>
      <c r="L4" s="19"/>
      <c r="M4" s="19"/>
      <c r="N4" s="4"/>
      <c r="W4" s="34"/>
    </row>
    <row r="5" spans="2:23" ht="13.5" thickBot="1">
      <c r="B5" s="1"/>
      <c r="C5" s="67" t="s">
        <v>62</v>
      </c>
      <c r="D5" s="67" t="str">
        <f ca="1">_xll.HLV5r3.Financial.Cache.CreateCurve_Old(C6:D15, H11:H34, G11:G34, L11:L34)</f>
        <v>Market.QR_LIVE.RateCurve.AUD-LIBOR-BBA-6M</v>
      </c>
      <c r="E5" s="2"/>
      <c r="F5" s="28" t="s">
        <v>18</v>
      </c>
      <c r="G5" s="29"/>
      <c r="H5" s="2"/>
      <c r="I5" s="2"/>
      <c r="J5" s="2"/>
      <c r="K5" s="26" t="s">
        <v>27</v>
      </c>
      <c r="L5" s="43"/>
      <c r="M5" s="1"/>
      <c r="N5" s="4"/>
      <c r="W5" s="34"/>
    </row>
    <row r="6" spans="2:23" ht="13.5" thickBot="1">
      <c r="B6" s="1"/>
      <c r="C6" s="68" t="s">
        <v>63</v>
      </c>
      <c r="D6" s="69" t="s">
        <v>64</v>
      </c>
      <c r="E6" s="2"/>
      <c r="F6" s="17" t="s">
        <v>13</v>
      </c>
      <c r="G6" s="37">
        <f>IRBootstrap3m!G6</f>
        <v>0.05</v>
      </c>
      <c r="H6" s="2"/>
      <c r="I6" s="2"/>
      <c r="J6" s="2"/>
      <c r="K6" s="44" t="s">
        <v>28</v>
      </c>
      <c r="L6" s="45" t="s">
        <v>12</v>
      </c>
      <c r="M6" s="1"/>
      <c r="N6" s="4"/>
      <c r="W6" s="34"/>
    </row>
    <row r="7" spans="2:23">
      <c r="B7" s="1"/>
      <c r="C7" s="70" t="s">
        <v>65</v>
      </c>
      <c r="D7" s="71">
        <f ca="1">NOW()</f>
        <v>43647.695798032408</v>
      </c>
      <c r="E7" s="1"/>
      <c r="F7" s="18" t="s">
        <v>14</v>
      </c>
      <c r="G7" s="16">
        <f>IRBootstrap3m!G7</f>
        <v>0.05</v>
      </c>
      <c r="H7" s="2"/>
      <c r="I7" s="2"/>
      <c r="J7" s="2"/>
      <c r="K7" s="46" t="s">
        <v>29</v>
      </c>
      <c r="L7" s="52" t="s">
        <v>32</v>
      </c>
      <c r="M7" s="1"/>
      <c r="N7" s="4"/>
      <c r="W7" s="34"/>
    </row>
    <row r="8" spans="2:23" ht="13.5" thickBot="1">
      <c r="B8" s="1"/>
      <c r="C8" s="72" t="s">
        <v>66</v>
      </c>
      <c r="D8" s="73">
        <f ca="1">D7</f>
        <v>43647.695798032408</v>
      </c>
      <c r="E8" s="1"/>
      <c r="F8" s="1"/>
      <c r="G8" s="1"/>
      <c r="H8" s="2"/>
      <c r="I8" s="2"/>
      <c r="J8" s="2"/>
      <c r="K8" s="2"/>
      <c r="L8" s="1"/>
      <c r="M8" s="1"/>
      <c r="N8" s="4"/>
      <c r="W8" s="34"/>
    </row>
    <row r="9" spans="2:23">
      <c r="B9" s="1"/>
      <c r="C9" s="74" t="s">
        <v>111</v>
      </c>
      <c r="D9" s="75" t="s">
        <v>135</v>
      </c>
      <c r="E9" s="1"/>
      <c r="F9" s="26" t="s">
        <v>9</v>
      </c>
      <c r="G9" s="27"/>
      <c r="H9" s="6"/>
      <c r="I9" s="6"/>
      <c r="J9" s="6"/>
      <c r="K9" s="6"/>
      <c r="L9" s="6"/>
      <c r="M9" s="1"/>
      <c r="N9" s="4"/>
      <c r="W9" s="34"/>
    </row>
    <row r="10" spans="2:23" ht="14.25" thickBot="1">
      <c r="B10" s="1"/>
      <c r="C10" s="72" t="s">
        <v>21</v>
      </c>
      <c r="D10" s="76" t="s">
        <v>67</v>
      </c>
      <c r="E10" s="1"/>
      <c r="F10" s="30" t="s">
        <v>15</v>
      </c>
      <c r="G10" s="35" t="s">
        <v>17</v>
      </c>
      <c r="H10" s="30" t="s">
        <v>5</v>
      </c>
      <c r="I10" s="82"/>
      <c r="J10" s="31" t="s">
        <v>16</v>
      </c>
      <c r="K10" s="33" t="s">
        <v>19</v>
      </c>
      <c r="L10" s="33" t="s">
        <v>20</v>
      </c>
      <c r="M10" s="1"/>
      <c r="N10" s="4"/>
      <c r="W10" s="34"/>
    </row>
    <row r="11" spans="2:23">
      <c r="B11" s="1"/>
      <c r="C11" s="72" t="s">
        <v>22</v>
      </c>
      <c r="D11" s="75" t="s">
        <v>25</v>
      </c>
      <c r="E11" s="6"/>
      <c r="F11" s="14" t="s">
        <v>73</v>
      </c>
      <c r="G11" s="15">
        <f>J11+L11</f>
        <v>0.05</v>
      </c>
      <c r="H11" s="15" t="str">
        <f>$D$15&amp;"-"&amp;F11&amp;"-"&amp;I11</f>
        <v>AUD-Deposit-1D</v>
      </c>
      <c r="I11" s="63" t="s">
        <v>45</v>
      </c>
      <c r="J11" s="15">
        <v>0.05</v>
      </c>
      <c r="K11" s="15"/>
      <c r="L11" s="15">
        <v>0</v>
      </c>
      <c r="M11" s="1"/>
      <c r="N11" s="4"/>
      <c r="W11" s="34"/>
    </row>
    <row r="12" spans="2:23">
      <c r="B12" s="1"/>
      <c r="C12" s="72" t="s">
        <v>68</v>
      </c>
      <c r="D12" s="75" t="str">
        <f>D10&amp;"-"&amp;D11</f>
        <v>AUD-LIBOR-BBA-6M</v>
      </c>
      <c r="E12" s="6"/>
      <c r="F12" s="14" t="s">
        <v>73</v>
      </c>
      <c r="G12" s="15">
        <f>J12+L12</f>
        <v>0.05</v>
      </c>
      <c r="H12" s="15" t="str">
        <f t="shared" ref="H12:H34" si="0">$D$15&amp;"-"&amp;F12&amp;"-"&amp;I12</f>
        <v>AUD-Deposit-1M</v>
      </c>
      <c r="I12" s="63" t="s">
        <v>26</v>
      </c>
      <c r="J12" s="15">
        <v>0.05</v>
      </c>
      <c r="K12" s="15"/>
      <c r="L12" s="15">
        <v>0</v>
      </c>
      <c r="M12" s="1"/>
      <c r="N12" s="4"/>
      <c r="W12" s="34"/>
    </row>
    <row r="13" spans="2:23">
      <c r="B13" s="1"/>
      <c r="C13" s="72" t="s">
        <v>69</v>
      </c>
      <c r="D13" s="75" t="str">
        <f>D6&amp;"."&amp;D12</f>
        <v>RateCurve.AUD-LIBOR-BBA-6M</v>
      </c>
      <c r="E13" s="6"/>
      <c r="F13" s="14" t="s">
        <v>73</v>
      </c>
      <c r="G13" s="15">
        <f>J13+L13</f>
        <v>0.05</v>
      </c>
      <c r="H13" s="15" t="str">
        <f t="shared" si="0"/>
        <v>AUD-Deposit-2M</v>
      </c>
      <c r="I13" s="63" t="s">
        <v>46</v>
      </c>
      <c r="J13" s="15">
        <v>0.05</v>
      </c>
      <c r="K13" s="15"/>
      <c r="L13" s="15">
        <v>0</v>
      </c>
      <c r="M13" s="1"/>
      <c r="N13" s="4"/>
      <c r="W13" s="34"/>
    </row>
    <row r="14" spans="2:23">
      <c r="B14" s="1"/>
      <c r="C14" s="72" t="s">
        <v>24</v>
      </c>
      <c r="D14" s="75" t="s">
        <v>114</v>
      </c>
      <c r="E14" s="6"/>
      <c r="F14" s="14" t="s">
        <v>73</v>
      </c>
      <c r="G14" s="15">
        <f>J14+L14</f>
        <v>0.05</v>
      </c>
      <c r="H14" s="15" t="str">
        <f t="shared" si="0"/>
        <v>AUD-Deposit-3M</v>
      </c>
      <c r="I14" s="63" t="s">
        <v>23</v>
      </c>
      <c r="J14" s="15">
        <v>0.05</v>
      </c>
      <c r="K14" s="15"/>
      <c r="L14" s="15">
        <v>0</v>
      </c>
      <c r="M14" s="1"/>
      <c r="N14" s="4"/>
      <c r="W14" s="34"/>
    </row>
    <row r="15" spans="2:23" ht="13.5" thickBot="1">
      <c r="B15" s="1"/>
      <c r="C15" s="77" t="s">
        <v>71</v>
      </c>
      <c r="D15" s="78" t="str">
        <f>MID(D10,1,3)</f>
        <v>AUD</v>
      </c>
      <c r="E15" s="6"/>
      <c r="F15" s="14" t="s">
        <v>74</v>
      </c>
      <c r="G15" s="15">
        <f>1-(J15-K15)</f>
        <v>5.0000000000000044E-2</v>
      </c>
      <c r="H15" s="55" t="str">
        <f t="shared" si="0"/>
        <v>AUD-IRFuture-IR-1</v>
      </c>
      <c r="I15" s="63" t="str">
        <f>Config!H6</f>
        <v>IR-1</v>
      </c>
      <c r="J15" s="15">
        <v>0.95</v>
      </c>
      <c r="K15" s="83">
        <v>0</v>
      </c>
      <c r="L15" s="15">
        <v>0.15</v>
      </c>
      <c r="M15" s="1"/>
      <c r="N15" s="4"/>
      <c r="W15" s="34"/>
    </row>
    <row r="16" spans="2:23" ht="13.5" thickBot="1">
      <c r="B16" s="1"/>
      <c r="C16" s="1"/>
      <c r="D16" s="1"/>
      <c r="E16" s="6"/>
      <c r="F16" s="14" t="s">
        <v>74</v>
      </c>
      <c r="G16" s="15">
        <f t="shared" ref="G16:G22" si="1">1-(J16-K16)</f>
        <v>5.0000000000000044E-2</v>
      </c>
      <c r="H16" s="55" t="str">
        <f t="shared" si="0"/>
        <v>AUD-IRFuture-IR-2</v>
      </c>
      <c r="I16" s="63" t="str">
        <f>Config!H7</f>
        <v>IR-2</v>
      </c>
      <c r="J16" s="15">
        <v>0.95</v>
      </c>
      <c r="K16" s="15">
        <f>K15*6/7+K22/7</f>
        <v>0</v>
      </c>
      <c r="L16" s="15">
        <v>0.15</v>
      </c>
      <c r="M16" s="1"/>
      <c r="N16" s="4"/>
      <c r="W16" s="34"/>
    </row>
    <row r="17" spans="2:23">
      <c r="B17" s="1"/>
      <c r="C17" s="26" t="s">
        <v>4</v>
      </c>
      <c r="D17" s="27"/>
      <c r="E17" s="6"/>
      <c r="F17" s="14" t="s">
        <v>74</v>
      </c>
      <c r="G17" s="15">
        <f t="shared" si="1"/>
        <v>5.0000000000000044E-2</v>
      </c>
      <c r="H17" s="55" t="str">
        <f t="shared" si="0"/>
        <v>AUD-IRFuture-IR-3</v>
      </c>
      <c r="I17" s="63" t="str">
        <f>Config!H8</f>
        <v>IR-3</v>
      </c>
      <c r="J17" s="15">
        <v>0.95</v>
      </c>
      <c r="K17" s="15">
        <f>K15*5/7+K22*2/7</f>
        <v>0</v>
      </c>
      <c r="L17" s="15">
        <v>0.15</v>
      </c>
      <c r="M17" s="1"/>
      <c r="N17" s="4"/>
      <c r="W17" s="34"/>
    </row>
    <row r="18" spans="2:23">
      <c r="B18" s="1"/>
      <c r="C18" s="1"/>
      <c r="D18" s="1"/>
      <c r="E18" s="6"/>
      <c r="F18" s="14" t="s">
        <v>74</v>
      </c>
      <c r="G18" s="15">
        <f t="shared" si="1"/>
        <v>5.0000000000000044E-2</v>
      </c>
      <c r="H18" s="55" t="str">
        <f t="shared" si="0"/>
        <v>AUD-IRFuture-IR-4</v>
      </c>
      <c r="I18" s="63" t="str">
        <f>Config!H9</f>
        <v>IR-4</v>
      </c>
      <c r="J18" s="15">
        <v>0.95</v>
      </c>
      <c r="K18" s="15">
        <f>K15*4/7+K22*3/7</f>
        <v>0</v>
      </c>
      <c r="L18" s="15">
        <v>0.15</v>
      </c>
      <c r="M18" s="1"/>
      <c r="N18" s="4"/>
      <c r="W18" s="34"/>
    </row>
    <row r="19" spans="2:23">
      <c r="B19" s="1"/>
      <c r="C19" s="1"/>
      <c r="D19" s="1"/>
      <c r="E19" s="6"/>
      <c r="F19" s="14" t="s">
        <v>74</v>
      </c>
      <c r="G19" s="15">
        <f t="shared" si="1"/>
        <v>5.0000000000000044E-2</v>
      </c>
      <c r="H19" s="55" t="str">
        <f t="shared" si="0"/>
        <v>AUD-IRFuture-IR-5</v>
      </c>
      <c r="I19" s="63" t="str">
        <f>Config!H10</f>
        <v>IR-5</v>
      </c>
      <c r="J19" s="15">
        <v>0.95</v>
      </c>
      <c r="K19" s="15">
        <f>K15*3/7+K22*4/7</f>
        <v>0</v>
      </c>
      <c r="L19" s="15">
        <v>0.15</v>
      </c>
      <c r="M19" s="1"/>
      <c r="N19" s="4"/>
      <c r="W19" s="34"/>
    </row>
    <row r="20" spans="2:23">
      <c r="B20" s="1"/>
      <c r="C20" s="1"/>
      <c r="D20" s="1"/>
      <c r="E20" s="6"/>
      <c r="F20" s="14" t="s">
        <v>74</v>
      </c>
      <c r="G20" s="15">
        <f t="shared" si="1"/>
        <v>5.0000000000000044E-2</v>
      </c>
      <c r="H20" s="55" t="str">
        <f t="shared" si="0"/>
        <v>AUD-IRFuture-IR-6</v>
      </c>
      <c r="I20" s="63" t="str">
        <f>Config!H11</f>
        <v>IR-6</v>
      </c>
      <c r="J20" s="15">
        <v>0.95</v>
      </c>
      <c r="K20" s="15">
        <f>K15*2/7+K22*5/7</f>
        <v>0</v>
      </c>
      <c r="L20" s="15">
        <v>0.15</v>
      </c>
      <c r="M20" s="1"/>
      <c r="N20" s="4"/>
      <c r="W20" s="34"/>
    </row>
    <row r="21" spans="2:23">
      <c r="B21" s="1"/>
      <c r="C21" s="6"/>
      <c r="D21" s="6"/>
      <c r="E21" s="6"/>
      <c r="F21" s="14" t="s">
        <v>74</v>
      </c>
      <c r="G21" s="15">
        <f t="shared" si="1"/>
        <v>5.0000000000000044E-2</v>
      </c>
      <c r="H21" s="55" t="str">
        <f t="shared" si="0"/>
        <v>AUD-IRFuture-IR-7</v>
      </c>
      <c r="I21" s="63" t="str">
        <f>Config!H12</f>
        <v>IR-7</v>
      </c>
      <c r="J21" s="15">
        <v>0.95</v>
      </c>
      <c r="K21" s="15">
        <f>K15/7+K22*6/7</f>
        <v>0</v>
      </c>
      <c r="L21" s="15">
        <v>0.15</v>
      </c>
      <c r="M21" s="1"/>
      <c r="N21" s="4"/>
      <c r="W21" s="34"/>
    </row>
    <row r="22" spans="2:23">
      <c r="B22" s="1"/>
      <c r="C22" s="6"/>
      <c r="D22" s="6"/>
      <c r="E22" s="6"/>
      <c r="F22" s="14" t="s">
        <v>74</v>
      </c>
      <c r="G22" s="15">
        <f t="shared" si="1"/>
        <v>5.0000000000000044E-2</v>
      </c>
      <c r="H22" s="55" t="str">
        <f t="shared" si="0"/>
        <v>AUD-IRFuture-IR-8</v>
      </c>
      <c r="I22" s="63" t="str">
        <f>Config!H13</f>
        <v>IR-8</v>
      </c>
      <c r="J22" s="15">
        <v>0.95</v>
      </c>
      <c r="K22" s="83">
        <f>IRBootstrap3m!K22</f>
        <v>0</v>
      </c>
      <c r="L22" s="15">
        <v>0.15</v>
      </c>
      <c r="M22" s="1"/>
      <c r="N22" s="4"/>
      <c r="W22" s="34"/>
    </row>
    <row r="23" spans="2:23">
      <c r="B23" s="1"/>
      <c r="C23" s="6"/>
      <c r="D23" s="6"/>
      <c r="E23" s="6"/>
      <c r="F23" s="14" t="s">
        <v>76</v>
      </c>
      <c r="G23" s="15">
        <f t="shared" ref="G23:G34" si="2">J23+L23</f>
        <v>5.0100000000000006E-2</v>
      </c>
      <c r="H23" s="15" t="str">
        <f t="shared" si="0"/>
        <v>AUD-IRSwap-3Y</v>
      </c>
      <c r="I23" s="63" t="s">
        <v>47</v>
      </c>
      <c r="J23" s="15">
        <f>K23+$G$6</f>
        <v>0.05</v>
      </c>
      <c r="K23" s="84">
        <f>IRBootstrap3m!K23</f>
        <v>0</v>
      </c>
      <c r="L23" s="15">
        <v>1E-4</v>
      </c>
      <c r="M23" s="1"/>
      <c r="N23" s="4"/>
      <c r="W23" s="34"/>
    </row>
    <row r="24" spans="2:23">
      <c r="B24" s="1"/>
      <c r="C24" s="6"/>
      <c r="D24" s="6"/>
      <c r="E24" s="6"/>
      <c r="F24" s="14" t="s">
        <v>76</v>
      </c>
      <c r="G24" s="15">
        <f t="shared" si="2"/>
        <v>5.0200000000000002E-2</v>
      </c>
      <c r="H24" s="15" t="str">
        <f t="shared" si="0"/>
        <v>AUD-IRSwap-4Y</v>
      </c>
      <c r="I24" s="63" t="s">
        <v>48</v>
      </c>
      <c r="J24" s="15">
        <f>K24+$G$6</f>
        <v>0.05</v>
      </c>
      <c r="K24" s="84">
        <f>IRBootstrap3m!K24</f>
        <v>0</v>
      </c>
      <c r="L24" s="15">
        <v>2.0000000000000001E-4</v>
      </c>
      <c r="M24" s="1"/>
      <c r="N24" s="4"/>
      <c r="W24" s="34"/>
    </row>
    <row r="25" spans="2:23">
      <c r="B25" s="1"/>
      <c r="C25" s="6"/>
      <c r="D25" s="6"/>
      <c r="E25" s="6"/>
      <c r="F25" s="14" t="s">
        <v>76</v>
      </c>
      <c r="G25" s="15">
        <f t="shared" si="2"/>
        <v>5.0200000000000002E-2</v>
      </c>
      <c r="H25" s="15" t="str">
        <f t="shared" si="0"/>
        <v>AUD-IRSwap-5Y</v>
      </c>
      <c r="I25" s="63" t="s">
        <v>49</v>
      </c>
      <c r="J25" s="15">
        <f>K25+$G$6</f>
        <v>0.05</v>
      </c>
      <c r="K25" s="84">
        <f>IRBootstrap3m!K25</f>
        <v>0</v>
      </c>
      <c r="L25" s="15">
        <v>2.0000000000000001E-4</v>
      </c>
      <c r="M25" s="1"/>
      <c r="N25" s="4"/>
      <c r="W25" s="34"/>
    </row>
    <row r="26" spans="2:23">
      <c r="B26" s="1"/>
      <c r="C26" s="6"/>
      <c r="D26" s="6"/>
      <c r="E26" s="6"/>
      <c r="F26" s="14" t="s">
        <v>76</v>
      </c>
      <c r="G26" s="15">
        <f t="shared" si="2"/>
        <v>5.0200000000000002E-2</v>
      </c>
      <c r="H26" s="15" t="str">
        <f t="shared" si="0"/>
        <v>AUD-IRSwap-6Y</v>
      </c>
      <c r="I26" s="63" t="s">
        <v>50</v>
      </c>
      <c r="J26" s="15">
        <f>J25/2+J27/2</f>
        <v>0.05</v>
      </c>
      <c r="K26" s="38"/>
      <c r="L26" s="15">
        <v>2.0000000000000001E-4</v>
      </c>
      <c r="M26" s="1"/>
      <c r="N26" s="4"/>
      <c r="W26" s="34"/>
    </row>
    <row r="27" spans="2:23">
      <c r="B27" s="1"/>
      <c r="C27" s="6"/>
      <c r="D27" s="6"/>
      <c r="E27" s="6"/>
      <c r="F27" s="14" t="s">
        <v>76</v>
      </c>
      <c r="G27" s="15">
        <f t="shared" si="2"/>
        <v>5.0200000000000002E-2</v>
      </c>
      <c r="H27" s="15" t="str">
        <f t="shared" si="0"/>
        <v>AUD-IRSwap-7Y</v>
      </c>
      <c r="I27" s="63" t="s">
        <v>51</v>
      </c>
      <c r="J27" s="15">
        <f>K27+$G$7</f>
        <v>0.05</v>
      </c>
      <c r="K27" s="84">
        <f>IRBootstrap3m!K27</f>
        <v>0</v>
      </c>
      <c r="L27" s="15">
        <v>2.0000000000000001E-4</v>
      </c>
      <c r="M27" s="1"/>
      <c r="N27" s="4"/>
      <c r="W27" s="34"/>
    </row>
    <row r="28" spans="2:23">
      <c r="B28" s="1"/>
      <c r="C28" s="6"/>
      <c r="D28" s="6"/>
      <c r="E28" s="6"/>
      <c r="F28" s="14" t="s">
        <v>76</v>
      </c>
      <c r="G28" s="15">
        <f t="shared" si="2"/>
        <v>5.0200000000000002E-2</v>
      </c>
      <c r="H28" s="15" t="str">
        <f t="shared" si="0"/>
        <v>AUD-IRSwap-8Y</v>
      </c>
      <c r="I28" s="63" t="s">
        <v>52</v>
      </c>
      <c r="J28" s="42">
        <f>J27*2/3+J30/3</f>
        <v>0.05</v>
      </c>
      <c r="K28" s="38"/>
      <c r="L28" s="15">
        <v>2.0000000000000001E-4</v>
      </c>
      <c r="M28" s="1"/>
      <c r="N28" s="4"/>
      <c r="W28" s="34"/>
    </row>
    <row r="29" spans="2:23">
      <c r="B29" s="1"/>
      <c r="C29" s="6"/>
      <c r="D29" s="6"/>
      <c r="E29" s="6"/>
      <c r="F29" s="14" t="s">
        <v>76</v>
      </c>
      <c r="G29" s="15">
        <f t="shared" si="2"/>
        <v>5.0200000000000002E-2</v>
      </c>
      <c r="H29" s="15" t="str">
        <f t="shared" si="0"/>
        <v>AUD-IRSwap-9Y</v>
      </c>
      <c r="I29" s="63" t="s">
        <v>53</v>
      </c>
      <c r="J29" s="42">
        <f>J27/3+J30*2/3</f>
        <v>0.05</v>
      </c>
      <c r="K29" s="16"/>
      <c r="L29" s="15">
        <v>2.0000000000000001E-4</v>
      </c>
      <c r="M29" s="1"/>
      <c r="N29" s="4"/>
      <c r="W29" s="34"/>
    </row>
    <row r="30" spans="2:23">
      <c r="B30" s="1"/>
      <c r="C30" s="6"/>
      <c r="D30" s="6"/>
      <c r="E30" s="6"/>
      <c r="F30" s="14" t="s">
        <v>76</v>
      </c>
      <c r="G30" s="15">
        <f t="shared" si="2"/>
        <v>5.0200000000000002E-2</v>
      </c>
      <c r="H30" s="15" t="str">
        <f t="shared" si="0"/>
        <v>AUD-IRSwap-10Y</v>
      </c>
      <c r="I30" s="63" t="s">
        <v>54</v>
      </c>
      <c r="J30" s="15">
        <f>$G$7+K30</f>
        <v>0.05</v>
      </c>
      <c r="K30" s="84">
        <f>IRBootstrap3m!K30</f>
        <v>0</v>
      </c>
      <c r="L30" s="15">
        <v>2.0000000000000001E-4</v>
      </c>
      <c r="M30" s="1"/>
      <c r="N30" s="4"/>
      <c r="W30" s="34"/>
    </row>
    <row r="31" spans="2:23">
      <c r="B31" s="1"/>
      <c r="C31" s="6"/>
      <c r="D31" s="6"/>
      <c r="E31" s="6"/>
      <c r="F31" s="14" t="s">
        <v>76</v>
      </c>
      <c r="G31" s="15">
        <f t="shared" si="2"/>
        <v>5.0200000000000002E-2</v>
      </c>
      <c r="H31" s="15" t="str">
        <f t="shared" si="0"/>
        <v>AUD-IRSwap-15Y</v>
      </c>
      <c r="I31" s="63" t="s">
        <v>55</v>
      </c>
      <c r="J31" s="15">
        <f>$G$7+K31</f>
        <v>0.05</v>
      </c>
      <c r="K31" s="84">
        <f>IRBootstrap3m!K31</f>
        <v>0</v>
      </c>
      <c r="L31" s="15">
        <v>2.0000000000000001E-4</v>
      </c>
      <c r="M31" s="1"/>
      <c r="N31" s="4"/>
      <c r="W31" s="34"/>
    </row>
    <row r="32" spans="2:23">
      <c r="B32" s="1"/>
      <c r="C32" s="6"/>
      <c r="D32" s="6"/>
      <c r="E32" s="6"/>
      <c r="F32" s="14" t="s">
        <v>76</v>
      </c>
      <c r="G32" s="15">
        <f t="shared" si="2"/>
        <v>5.0200000000000002E-2</v>
      </c>
      <c r="H32" s="15" t="str">
        <f t="shared" si="0"/>
        <v>AUD-IRSwap-20Y</v>
      </c>
      <c r="I32" s="63" t="s">
        <v>56</v>
      </c>
      <c r="J32" s="15">
        <f>$G$7+K32</f>
        <v>0.05</v>
      </c>
      <c r="K32" s="84">
        <f>IRBootstrap3m!K32</f>
        <v>0</v>
      </c>
      <c r="L32" s="15">
        <v>2.0000000000000001E-4</v>
      </c>
      <c r="M32" s="1"/>
      <c r="N32" s="4"/>
      <c r="W32" s="34"/>
    </row>
    <row r="33" spans="2:23">
      <c r="B33" s="1"/>
      <c r="C33" s="6"/>
      <c r="D33" s="6"/>
      <c r="E33" s="6"/>
      <c r="F33" s="14" t="s">
        <v>76</v>
      </c>
      <c r="G33" s="15">
        <f t="shared" si="2"/>
        <v>5.0200000000000002E-2</v>
      </c>
      <c r="H33" s="15" t="str">
        <f t="shared" si="0"/>
        <v>AUD-IRSwap-25Y</v>
      </c>
      <c r="I33" s="63" t="s">
        <v>60</v>
      </c>
      <c r="J33" s="15">
        <f>$G$7+K33</f>
        <v>0.05</v>
      </c>
      <c r="K33" s="84">
        <f>IRBootstrap3m!K33</f>
        <v>0</v>
      </c>
      <c r="L33" s="15">
        <v>2.0000000000000001E-4</v>
      </c>
      <c r="M33" s="1"/>
      <c r="N33" s="4"/>
      <c r="W33" s="34"/>
    </row>
    <row r="34" spans="2:23">
      <c r="B34" s="1"/>
      <c r="C34" s="6"/>
      <c r="D34" s="6"/>
      <c r="E34" s="6"/>
      <c r="F34" s="14" t="s">
        <v>76</v>
      </c>
      <c r="G34" s="16">
        <f t="shared" si="2"/>
        <v>5.0200000000000002E-2</v>
      </c>
      <c r="H34" s="16" t="str">
        <f t="shared" si="0"/>
        <v>AUD-IRSwap-30Y</v>
      </c>
      <c r="I34" s="64" t="s">
        <v>61</v>
      </c>
      <c r="J34" s="16">
        <f>$G$7+K34</f>
        <v>0.05</v>
      </c>
      <c r="K34" s="85">
        <f>IRBootstrap3m!K34</f>
        <v>0</v>
      </c>
      <c r="L34" s="16">
        <v>2.0000000000000001E-4</v>
      </c>
      <c r="M34" s="1"/>
      <c r="N34" s="4"/>
      <c r="W34" s="34"/>
    </row>
    <row r="35" spans="2:23">
      <c r="B35" s="1"/>
      <c r="C35" s="6"/>
      <c r="D35" s="6"/>
      <c r="E35" s="6"/>
      <c r="F35" s="6"/>
      <c r="G35" s="6"/>
      <c r="H35" s="6"/>
      <c r="I35" s="6"/>
      <c r="J35" s="6"/>
      <c r="K35" s="6"/>
      <c r="L35" s="1"/>
      <c r="M35" s="1"/>
      <c r="N35" s="4"/>
      <c r="W35" s="34"/>
    </row>
    <row r="36" spans="2:23">
      <c r="B36" s="1"/>
      <c r="C36" s="6"/>
      <c r="D36" s="6"/>
      <c r="E36" s="6"/>
      <c r="F36" s="6"/>
      <c r="G36" s="6"/>
      <c r="H36" s="6"/>
      <c r="I36" s="6"/>
      <c r="J36" s="6"/>
      <c r="K36" s="6"/>
      <c r="L36" s="1"/>
      <c r="M36" s="1"/>
      <c r="N36" s="4"/>
      <c r="W36" s="34"/>
    </row>
    <row r="37" spans="2:23">
      <c r="B37" s="1"/>
      <c r="C37" s="6"/>
      <c r="D37" s="6"/>
      <c r="E37" s="6"/>
      <c r="F37" s="6"/>
      <c r="G37" s="6"/>
      <c r="H37" s="6"/>
      <c r="I37" s="6"/>
      <c r="J37" s="6"/>
      <c r="K37" s="6"/>
      <c r="L37" s="1"/>
      <c r="M37" s="1"/>
      <c r="N37" s="4"/>
      <c r="W37" s="34"/>
    </row>
    <row r="38" spans="2:23">
      <c r="B38" s="1"/>
      <c r="C38" s="6"/>
      <c r="D38" s="6"/>
      <c r="E38" s="6"/>
      <c r="F38" s="6"/>
      <c r="G38" s="6"/>
      <c r="H38" s="6"/>
      <c r="I38" s="6"/>
      <c r="J38" s="6"/>
      <c r="K38" s="6"/>
      <c r="L38" s="1"/>
      <c r="M38" s="1"/>
      <c r="N38" s="4"/>
      <c r="W38" s="34"/>
    </row>
    <row r="39" spans="2:23">
      <c r="B39" s="1"/>
      <c r="C39" s="6"/>
      <c r="D39" s="6"/>
      <c r="E39" s="6"/>
      <c r="F39" s="6"/>
      <c r="G39" s="6"/>
      <c r="H39" s="6"/>
      <c r="I39" s="6"/>
      <c r="J39" s="6"/>
      <c r="K39" s="6"/>
      <c r="L39" s="1"/>
      <c r="M39" s="1"/>
      <c r="N39" s="4"/>
      <c r="W39" s="34"/>
    </row>
    <row r="40" spans="2:23">
      <c r="B40" s="1"/>
      <c r="C40" s="6"/>
      <c r="D40" s="6"/>
      <c r="E40" s="6"/>
      <c r="F40" s="6"/>
      <c r="G40" s="6"/>
      <c r="H40" s="6"/>
      <c r="I40" s="6"/>
      <c r="J40" s="6"/>
      <c r="K40" s="6"/>
      <c r="L40" s="1"/>
      <c r="M40" s="1"/>
      <c r="N40" s="4"/>
      <c r="W40" s="34"/>
    </row>
    <row r="41" spans="2:23">
      <c r="B41" s="1"/>
      <c r="C41" s="6"/>
      <c r="D41" s="6"/>
      <c r="E41" s="6"/>
      <c r="F41" s="6"/>
      <c r="G41" s="6"/>
      <c r="H41" s="6"/>
      <c r="I41" s="6"/>
      <c r="J41" s="6"/>
      <c r="K41" s="6"/>
      <c r="L41" s="1"/>
      <c r="M41" s="1"/>
      <c r="N41" s="4"/>
      <c r="W41" s="34"/>
    </row>
    <row r="42" spans="2:23">
      <c r="B42" s="1"/>
      <c r="C42" s="6"/>
      <c r="D42" s="6"/>
      <c r="E42" s="6"/>
      <c r="F42" s="6"/>
      <c r="G42" s="6"/>
      <c r="H42" s="6"/>
      <c r="I42" s="6"/>
      <c r="J42" s="6"/>
      <c r="K42" s="6"/>
      <c r="L42" s="1"/>
      <c r="M42" s="1"/>
      <c r="N42" s="4"/>
    </row>
    <row r="43" spans="2:23">
      <c r="B43" s="1"/>
      <c r="C43" s="6"/>
      <c r="D43" s="6"/>
      <c r="E43" s="6"/>
      <c r="F43" s="6"/>
      <c r="G43" s="6"/>
      <c r="H43" s="6"/>
      <c r="I43" s="6"/>
      <c r="J43" s="6"/>
      <c r="K43" s="6"/>
      <c r="L43" s="1"/>
      <c r="M43" s="1"/>
      <c r="N43" s="4"/>
    </row>
    <row r="44" spans="2:23">
      <c r="B44" s="1"/>
      <c r="C44" s="6"/>
      <c r="D44" s="6"/>
      <c r="E44" s="6"/>
      <c r="F44" s="6"/>
      <c r="G44" s="6"/>
      <c r="H44" s="6"/>
      <c r="I44" s="6"/>
      <c r="J44" s="6"/>
      <c r="K44" s="6"/>
      <c r="L44" s="1"/>
      <c r="M44" s="1"/>
      <c r="N44" s="4"/>
      <c r="W44" s="8"/>
    </row>
    <row r="45" spans="2:23">
      <c r="B45" s="1"/>
      <c r="C45" s="6"/>
      <c r="D45" s="6"/>
      <c r="E45" s="6"/>
      <c r="F45" s="6"/>
      <c r="G45" s="6"/>
      <c r="H45" s="6"/>
      <c r="I45" s="6"/>
      <c r="J45" s="6"/>
      <c r="K45" s="6"/>
      <c r="L45" s="1"/>
      <c r="M45" s="1"/>
      <c r="N45" s="4"/>
      <c r="W45" s="8"/>
    </row>
    <row r="46" spans="2:23" ht="13.5" thickBot="1">
      <c r="B46" s="1"/>
      <c r="C46" s="6"/>
      <c r="D46" s="6"/>
      <c r="E46" s="6"/>
      <c r="F46" s="6"/>
      <c r="G46" s="6"/>
      <c r="H46" s="6"/>
      <c r="I46" s="6"/>
      <c r="J46" s="6"/>
      <c r="K46" s="6"/>
      <c r="L46" s="1"/>
      <c r="M46" s="1"/>
      <c r="N46" s="4"/>
      <c r="W46" s="8"/>
    </row>
    <row r="47" spans="2:23" ht="13.5" thickBot="1">
      <c r="B47" s="1"/>
      <c r="C47" s="28" t="s">
        <v>6</v>
      </c>
      <c r="D47" s="32"/>
      <c r="E47" s="6"/>
      <c r="F47" s="6"/>
      <c r="G47" s="6"/>
      <c r="H47" s="6"/>
      <c r="I47" s="6"/>
      <c r="J47" s="6"/>
      <c r="K47" s="6"/>
      <c r="L47" s="1"/>
      <c r="M47" s="1"/>
      <c r="N47" s="4"/>
      <c r="W47" s="8"/>
    </row>
    <row r="48" spans="2:23">
      <c r="B48" s="1"/>
      <c r="C48" s="94" t="s">
        <v>111</v>
      </c>
      <c r="D48" s="95" t="str">
        <f>D9</f>
        <v>QR_LIVE</v>
      </c>
      <c r="E48" s="6"/>
      <c r="F48" s="6"/>
      <c r="G48" s="6"/>
      <c r="H48" s="6"/>
      <c r="I48" s="6"/>
      <c r="J48" s="6"/>
      <c r="K48" s="6"/>
      <c r="L48" s="6"/>
      <c r="M48" s="1"/>
      <c r="N48" s="4"/>
      <c r="W48" s="8"/>
    </row>
    <row r="49" spans="2:24">
      <c r="B49" s="1"/>
      <c r="C49" s="74" t="s">
        <v>112</v>
      </c>
      <c r="D49" s="75">
        <v>720</v>
      </c>
      <c r="E49" s="6"/>
      <c r="F49" s="6"/>
      <c r="G49" s="6"/>
      <c r="H49" s="6"/>
      <c r="I49" s="6"/>
      <c r="J49" s="6"/>
      <c r="K49" s="6"/>
      <c r="L49" s="6"/>
      <c r="M49" s="1"/>
      <c r="N49" s="4"/>
      <c r="W49" s="8"/>
    </row>
    <row r="50" spans="2:24" ht="13.5" thickBot="1">
      <c r="B50" s="22" t="str">
        <f ca="1">"Last Update "&amp;TEXT(D7,"dd-mmm-yy-hh-mm-ss")</f>
        <v>Last Update 01-Jul-19-16-41-57</v>
      </c>
      <c r="C50" s="96" t="s">
        <v>69</v>
      </c>
      <c r="D50" s="97" t="str">
        <f>D13</f>
        <v>RateCurve.AUD-LIBOR-BBA-6M</v>
      </c>
      <c r="E50" s="6"/>
      <c r="F50" s="6"/>
      <c r="G50" s="6"/>
      <c r="H50" s="6"/>
      <c r="I50" s="6"/>
      <c r="J50" s="6"/>
      <c r="K50" s="6"/>
      <c r="L50" s="6"/>
      <c r="M50" s="1"/>
      <c r="N50" s="4"/>
    </row>
    <row r="51" spans="2:24">
      <c r="B51" s="6"/>
      <c r="C51" s="1"/>
      <c r="D51" s="6"/>
      <c r="E51" s="6"/>
      <c r="F51" s="6"/>
      <c r="G51" s="6"/>
      <c r="H51" s="1"/>
      <c r="I51" s="1"/>
      <c r="J51" s="1"/>
      <c r="K51" s="1"/>
      <c r="L51" s="1"/>
      <c r="M51" s="1"/>
      <c r="N51" s="4"/>
    </row>
    <row r="52" spans="2:24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21"/>
      <c r="N52" s="4"/>
    </row>
    <row r="53" spans="2:24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8" spans="2:24">
      <c r="U58" s="9" t="s">
        <v>0</v>
      </c>
      <c r="V58" s="9" t="s">
        <v>1</v>
      </c>
      <c r="W58" s="10" t="s">
        <v>2</v>
      </c>
      <c r="X58" s="9" t="s">
        <v>3</v>
      </c>
    </row>
    <row r="59" spans="2:24">
      <c r="U59" s="8">
        <f ca="1">D7</f>
        <v>43647.695798032408</v>
      </c>
      <c r="V59" s="11">
        <f ca="1">_xll.HLV5r3.Financial.Cache.GetValue(IRCurve6m, U59)</f>
        <v>1</v>
      </c>
      <c r="W59" s="12">
        <f ca="1">X59</f>
        <v>4.9942953655858317E-2</v>
      </c>
      <c r="X59" s="12">
        <f ca="1">X60</f>
        <v>4.9942953655858317E-2</v>
      </c>
    </row>
    <row r="60" spans="2:24">
      <c r="U60" s="8">
        <f ca="1">U59+7</f>
        <v>43654.695798032408</v>
      </c>
      <c r="V60" s="11">
        <f ca="1">_xll.HLV5r3.Financial.Cache.GetValue(IRCurve6m, U60)</f>
        <v>0.99904330344139147</v>
      </c>
      <c r="W60" s="12">
        <f ca="1">(V59/V60-1)*365/(U60-U59)</f>
        <v>4.9932662390859459E-2</v>
      </c>
      <c r="X60" s="12">
        <f t="shared" ref="X60:X123" ca="1" si="3">-LN(V60)/(U60-$U$59)*365.25</f>
        <v>4.9942953655858317E-2</v>
      </c>
    </row>
    <row r="61" spans="2:24">
      <c r="U61" s="8">
        <f t="shared" ref="U61:U124" ca="1" si="4">U60+7</f>
        <v>43661.695798032408</v>
      </c>
      <c r="V61" s="11">
        <f ca="1">_xll.HLV5r3.Financial.Cache.GetValue(IRCurve6m, U61)</f>
        <v>0.99808780227310245</v>
      </c>
      <c r="W61" s="12">
        <f t="shared" ref="W61:W124" ca="1" si="5">(V60/V61-1)*365/(U61-U60)</f>
        <v>4.9918014030887151E-2</v>
      </c>
      <c r="X61" s="12">
        <f t="shared" ca="1" si="3"/>
        <v>4.9935631470101043E-2</v>
      </c>
    </row>
    <row r="62" spans="2:24">
      <c r="U62" s="8">
        <f t="shared" ca="1" si="4"/>
        <v>43668.695798032408</v>
      </c>
      <c r="V62" s="11">
        <f ca="1">_xll.HLV5r3.Financial.Cache.GetValue(IRCurve6m, U62)</f>
        <v>0.99713321496157969</v>
      </c>
      <c r="W62" s="12">
        <f t="shared" ca="1" si="5"/>
        <v>4.9918014030887151E-2</v>
      </c>
      <c r="X62" s="12">
        <f t="shared" ca="1" si="3"/>
        <v>4.9933190741514671E-2</v>
      </c>
    </row>
    <row r="63" spans="2:24">
      <c r="U63" s="8">
        <f t="shared" ca="1" si="4"/>
        <v>43675.695798032408</v>
      </c>
      <c r="V63" s="11">
        <f ca="1">_xll.HLV5r3.Financial.Cache.GetValue(IRCurve6m, U63)</f>
        <v>0.99617954063279579</v>
      </c>
      <c r="W63" s="12">
        <f t="shared" ca="1" si="5"/>
        <v>4.9918014030887151E-2</v>
      </c>
      <c r="X63" s="12">
        <f t="shared" ca="1" si="3"/>
        <v>4.9931970377221267E-2</v>
      </c>
    </row>
    <row r="64" spans="2:24">
      <c r="U64" s="8">
        <f t="shared" ca="1" si="4"/>
        <v>43682.695798032408</v>
      </c>
      <c r="V64" s="11">
        <f ca="1">_xll.HLV5r3.Financial.Cache.GetValue(IRCurve6m, U64)</f>
        <v>0.9952285006105307</v>
      </c>
      <c r="W64" s="12">
        <f t="shared" ca="1" si="5"/>
        <v>4.9827696843174021E-2</v>
      </c>
      <c r="X64" s="12">
        <f t="shared" ca="1" si="3"/>
        <v>4.9913179621257395E-2</v>
      </c>
    </row>
    <row r="65" spans="21:24">
      <c r="U65" s="8">
        <f t="shared" ca="1" si="4"/>
        <v>43689.695798032408</v>
      </c>
      <c r="V65" s="11">
        <f ca="1">_xll.HLV5r3.Financial.Cache.GetValue(IRCurve6m, U65)</f>
        <v>0.99428066260920711</v>
      </c>
      <c r="W65" s="12">
        <f t="shared" ca="1" si="5"/>
        <v>4.970727416934273E-2</v>
      </c>
      <c r="X65" s="12">
        <f t="shared" ca="1" si="3"/>
        <v>4.9880587409071989E-2</v>
      </c>
    </row>
    <row r="66" spans="21:24">
      <c r="U66" s="8">
        <f t="shared" ca="1" si="4"/>
        <v>43696.695798032408</v>
      </c>
      <c r="V66" s="11">
        <f ca="1">_xll.HLV5r3.Financial.Cache.GetValue(IRCurve6m, U66)</f>
        <v>0.99333372731201242</v>
      </c>
      <c r="W66" s="12">
        <f t="shared" ca="1" si="5"/>
        <v>4.970727416934273E-2</v>
      </c>
      <c r="X66" s="12">
        <f t="shared" ca="1" si="3"/>
        <v>4.9857307257511453E-2</v>
      </c>
    </row>
    <row r="67" spans="21:24">
      <c r="U67" s="8">
        <f t="shared" ca="1" si="4"/>
        <v>43703.695798032408</v>
      </c>
      <c r="V67" s="11">
        <f ca="1">_xll.HLV5r3.Financial.Cache.GetValue(IRCurve6m, U67)</f>
        <v>0.9923876938592272</v>
      </c>
      <c r="W67" s="12">
        <f t="shared" ca="1" si="5"/>
        <v>4.970727416934273E-2</v>
      </c>
      <c r="X67" s="12">
        <f t="shared" ca="1" si="3"/>
        <v>4.9839847143841313E-2</v>
      </c>
    </row>
    <row r="68" spans="21:24">
      <c r="U68" s="8">
        <f t="shared" ca="1" si="4"/>
        <v>43710.695798032408</v>
      </c>
      <c r="V68" s="11">
        <f ca="1">_xll.HLV5r3.Financial.Cache.GetValue(IRCurve6m, U68)</f>
        <v>0.99144256139195097</v>
      </c>
      <c r="W68" s="12">
        <f t="shared" ca="1" si="5"/>
        <v>4.970727416934273E-2</v>
      </c>
      <c r="X68" s="12">
        <f t="shared" ca="1" si="3"/>
        <v>4.9826267055430626E-2</v>
      </c>
    </row>
    <row r="69" spans="21:24">
      <c r="U69" s="8">
        <f t="shared" ca="1" si="4"/>
        <v>43717.695798032408</v>
      </c>
      <c r="V69" s="11">
        <f ca="1">_xll.HLV5r3.Financial.Cache.GetValue(IRCurve6m, U69)</f>
        <v>0.99050223120167291</v>
      </c>
      <c r="W69" s="12">
        <f t="shared" ca="1" si="5"/>
        <v>4.9501658082383874E-2</v>
      </c>
      <c r="X69" s="12">
        <f t="shared" ca="1" si="3"/>
        <v>4.9794846848146661E-2</v>
      </c>
    </row>
    <row r="70" spans="21:24">
      <c r="U70" s="8">
        <f t="shared" ca="1" si="4"/>
        <v>43724.695798032408</v>
      </c>
      <c r="V70" s="11">
        <f ca="1">_xll.HLV5r3.Financial.Cache.GetValue(IRCurve6m, U70)</f>
        <v>0.98956279286423754</v>
      </c>
      <c r="W70" s="12">
        <f t="shared" ca="1" si="5"/>
        <v>4.9501658082383874E-2</v>
      </c>
      <c r="X70" s="12">
        <f t="shared" ca="1" si="3"/>
        <v>4.9769139405823462E-2</v>
      </c>
    </row>
    <row r="71" spans="21:24">
      <c r="U71" s="8">
        <f t="shared" ca="1" si="4"/>
        <v>43731.695798032408</v>
      </c>
      <c r="V71" s="11">
        <f ca="1">_xll.HLV5r3.Financial.Cache.GetValue(IRCurve6m, U71)</f>
        <v>0.98862424553377015</v>
      </c>
      <c r="W71" s="12">
        <f t="shared" ca="1" si="5"/>
        <v>4.9501658082383874E-2</v>
      </c>
      <c r="X71" s="12">
        <f t="shared" ca="1" si="3"/>
        <v>4.9747716537220973E-2</v>
      </c>
    </row>
    <row r="72" spans="21:24">
      <c r="U72" s="8">
        <f t="shared" ca="1" si="4"/>
        <v>43738.695798032408</v>
      </c>
      <c r="V72" s="11">
        <f ca="1">_xll.HLV5r3.Financial.Cache.GetValue(IRCurve6m, U72)</f>
        <v>0.9876865883651984</v>
      </c>
      <c r="W72" s="12">
        <f t="shared" ca="1" si="5"/>
        <v>4.9501658082383874E-2</v>
      </c>
      <c r="X72" s="12">
        <f t="shared" ca="1" si="3"/>
        <v>4.9729589494557233E-2</v>
      </c>
    </row>
    <row r="73" spans="21:24">
      <c r="U73" s="8">
        <f t="shared" ca="1" si="4"/>
        <v>43745.695798032408</v>
      </c>
      <c r="V73" s="11">
        <f ca="1">_xll.HLV5r3.Financial.Cache.GetValue(IRCurve6m, U73)</f>
        <v>0.98674613692189339</v>
      </c>
      <c r="W73" s="12">
        <f t="shared" ca="1" si="5"/>
        <v>4.9696495808956458E-2</v>
      </c>
      <c r="X73" s="12">
        <f t="shared" ca="1" si="3"/>
        <v>4.9727965307543635E-2</v>
      </c>
    </row>
    <row r="74" spans="21:24">
      <c r="U74" s="8">
        <f t="shared" ca="1" si="4"/>
        <v>43752.695798032408</v>
      </c>
      <c r="V74" s="11">
        <f ca="1">_xll.HLV5r3.Financial.Cache.GetValue(IRCurve6m, U74)</f>
        <v>0.98580510892373596</v>
      </c>
      <c r="W74" s="12">
        <f t="shared" ca="1" si="5"/>
        <v>4.9774431103245531E-2</v>
      </c>
      <c r="X74" s="12">
        <f t="shared" ca="1" si="3"/>
        <v>4.9731751969299083E-2</v>
      </c>
    </row>
    <row r="75" spans="21:24">
      <c r="U75" s="8">
        <f t="shared" ca="1" si="4"/>
        <v>43759.695798032408</v>
      </c>
      <c r="V75" s="11">
        <f ca="1">_xll.HLV5r3.Financial.Cache.GetValue(IRCurve6m, U75)</f>
        <v>0.98486497835366071</v>
      </c>
      <c r="W75" s="12">
        <f t="shared" ca="1" si="5"/>
        <v>4.9774431103245531E-2</v>
      </c>
      <c r="X75" s="12">
        <f t="shared" ca="1" si="3"/>
        <v>4.973506529833531E-2</v>
      </c>
    </row>
    <row r="76" spans="21:24">
      <c r="U76" s="8">
        <f t="shared" ca="1" si="4"/>
        <v>43766.695798032408</v>
      </c>
      <c r="V76" s="11">
        <f ca="1">_xll.HLV5r3.Financial.Cache.GetValue(IRCurve6m, U76)</f>
        <v>0.98392574435581948</v>
      </c>
      <c r="W76" s="12">
        <f t="shared" ca="1" si="5"/>
        <v>4.9774431103245531E-2</v>
      </c>
      <c r="X76" s="12">
        <f t="shared" ca="1" si="3"/>
        <v>4.9737988823955449E-2</v>
      </c>
    </row>
    <row r="77" spans="21:24">
      <c r="U77" s="8">
        <f t="shared" ca="1" si="4"/>
        <v>43773.695798032408</v>
      </c>
      <c r="V77" s="11">
        <f ca="1">_xll.HLV5r3.Financial.Cache.GetValue(IRCurve6m, U77)</f>
        <v>0.9829874060751802</v>
      </c>
      <c r="W77" s="12">
        <f t="shared" ca="1" si="5"/>
        <v>4.9774431103245531E-2</v>
      </c>
      <c r="X77" s="12">
        <f t="shared" ca="1" si="3"/>
        <v>4.9740587513395502E-2</v>
      </c>
    </row>
    <row r="78" spans="21:24">
      <c r="U78" s="8">
        <f t="shared" ca="1" si="4"/>
        <v>43780.695798032408</v>
      </c>
      <c r="V78" s="11">
        <f ca="1">_xll.HLV5r3.Financial.Cache.GetValue(IRCurve6m, U78)</f>
        <v>0.98204996265752631</v>
      </c>
      <c r="W78" s="12">
        <f t="shared" ca="1" si="5"/>
        <v>4.9774431103245531E-2</v>
      </c>
      <c r="X78" s="12">
        <f t="shared" ca="1" si="3"/>
        <v>4.9742912656578514E-2</v>
      </c>
    </row>
    <row r="79" spans="21:24">
      <c r="U79" s="8">
        <f t="shared" ca="1" si="4"/>
        <v>43787.695798032408</v>
      </c>
      <c r="V79" s="11">
        <f ca="1">_xll.HLV5r3.Financial.Cache.GetValue(IRCurve6m, U79)</f>
        <v>0.98111341324945567</v>
      </c>
      <c r="W79" s="12">
        <f t="shared" ca="1" si="5"/>
        <v>4.9774431103245531E-2</v>
      </c>
      <c r="X79" s="12">
        <f t="shared" ca="1" si="3"/>
        <v>4.9745005285443358E-2</v>
      </c>
    </row>
    <row r="80" spans="21:24">
      <c r="U80" s="8">
        <f t="shared" ca="1" si="4"/>
        <v>43794.695798032408</v>
      </c>
      <c r="V80" s="11">
        <f ca="1">_xll.HLV5r3.Financial.Cache.GetValue(IRCurve6m, U80)</f>
        <v>0.98017775699838017</v>
      </c>
      <c r="W80" s="12">
        <f t="shared" ca="1" si="5"/>
        <v>4.9774431103245531E-2</v>
      </c>
      <c r="X80" s="12">
        <f t="shared" ca="1" si="3"/>
        <v>4.9746898616321165E-2</v>
      </c>
    </row>
    <row r="81" spans="21:24">
      <c r="U81" s="8">
        <f t="shared" ca="1" si="4"/>
        <v>43801.695798032408</v>
      </c>
      <c r="V81" s="11">
        <f ca="1">_xll.HLV5r3.Financial.Cache.GetValue(IRCurve6m, U81)</f>
        <v>0.97924299305252482</v>
      </c>
      <c r="W81" s="12">
        <f t="shared" ca="1" si="5"/>
        <v>4.9774431103245531E-2</v>
      </c>
      <c r="X81" s="12">
        <f t="shared" ca="1" si="3"/>
        <v>4.9748619826210004E-2</v>
      </c>
    </row>
    <row r="82" spans="21:24">
      <c r="U82" s="8">
        <f t="shared" ca="1" si="4"/>
        <v>43808.695798032408</v>
      </c>
      <c r="V82" s="11">
        <f ca="1">_xll.HLV5r3.Financial.Cache.GetValue(IRCurve6m, U82)</f>
        <v>0.97830912056092689</v>
      </c>
      <c r="W82" s="12">
        <f t="shared" ca="1" si="5"/>
        <v>4.9774431103245531E-2</v>
      </c>
      <c r="X82" s="12">
        <f t="shared" ca="1" si="3"/>
        <v>4.9750191365673664E-2</v>
      </c>
    </row>
    <row r="83" spans="21:24">
      <c r="U83" s="8">
        <f t="shared" ca="1" si="4"/>
        <v>43815.695798032408</v>
      </c>
      <c r="V83" s="11">
        <f ca="1">_xll.HLV5r3.Financial.Cache.GetValue(IRCurve6m, U83)</f>
        <v>0.97737680241194214</v>
      </c>
      <c r="W83" s="12">
        <f t="shared" ca="1" si="5"/>
        <v>4.9738986984590686E-2</v>
      </c>
      <c r="X83" s="12">
        <f t="shared" ca="1" si="3"/>
        <v>4.9750155502581342E-2</v>
      </c>
    </row>
    <row r="84" spans="21:24">
      <c r="U84" s="8">
        <f t="shared" ca="1" si="4"/>
        <v>43822.695798032408</v>
      </c>
      <c r="V84" s="11">
        <f ca="1">_xll.HLV5r3.Financial.Cache.GetValue(IRCurve6m, U84)</f>
        <v>0.97644587008197536</v>
      </c>
      <c r="W84" s="12">
        <f t="shared" ca="1" si="5"/>
        <v>4.9712403911389105E-2</v>
      </c>
      <c r="X84" s="12">
        <f t="shared" ca="1" si="3"/>
        <v>4.9749059471063922E-2</v>
      </c>
    </row>
    <row r="85" spans="21:24">
      <c r="U85" s="8">
        <f t="shared" ca="1" si="4"/>
        <v>43829.695798032408</v>
      </c>
      <c r="V85" s="11">
        <f ca="1">_xll.HLV5r3.Financial.Cache.GetValue(IRCurve6m, U85)</f>
        <v>0.97551582444688512</v>
      </c>
      <c r="W85" s="12">
        <f t="shared" ca="1" si="5"/>
        <v>4.9712403911377531E-2</v>
      </c>
      <c r="X85" s="12">
        <f t="shared" ca="1" si="3"/>
        <v>4.9748047749662905E-2</v>
      </c>
    </row>
    <row r="86" spans="21:24">
      <c r="U86" s="8">
        <f t="shared" ca="1" si="4"/>
        <v>43836.695798032408</v>
      </c>
      <c r="V86" s="11">
        <f ca="1">_xll.HLV5r3.Financial.Cache.GetValue(IRCurve6m, U86)</f>
        <v>0.97458666466211152</v>
      </c>
      <c r="W86" s="12">
        <f t="shared" ca="1" si="5"/>
        <v>4.9712403911389105E-2</v>
      </c>
      <c r="X86" s="12">
        <f t="shared" ca="1" si="3"/>
        <v>4.9747110970588169E-2</v>
      </c>
    </row>
    <row r="87" spans="21:24">
      <c r="U87" s="8">
        <f t="shared" ca="1" si="4"/>
        <v>43843.695798032408</v>
      </c>
      <c r="V87" s="11">
        <f ca="1">_xll.HLV5r3.Financial.Cache.GetValue(IRCurve6m, U87)</f>
        <v>0.97365838988389963</v>
      </c>
      <c r="W87" s="12">
        <f t="shared" ca="1" si="5"/>
        <v>4.9712403911389105E-2</v>
      </c>
      <c r="X87" s="12">
        <f t="shared" ca="1" si="3"/>
        <v>4.9746241104304409E-2</v>
      </c>
    </row>
    <row r="88" spans="21:24">
      <c r="U88" s="8">
        <f t="shared" ca="1" si="4"/>
        <v>43850.695798032408</v>
      </c>
      <c r="V88" s="11">
        <f ca="1">_xll.HLV5r3.Financial.Cache.GetValue(IRCurve6m, U88)</f>
        <v>0.97273099926929796</v>
      </c>
      <c r="W88" s="12">
        <f t="shared" ca="1" si="5"/>
        <v>4.9712403911389105E-2</v>
      </c>
      <c r="X88" s="12">
        <f t="shared" ca="1" si="3"/>
        <v>4.9745431228798778E-2</v>
      </c>
    </row>
    <row r="89" spans="21:24">
      <c r="U89" s="8">
        <f t="shared" ca="1" si="4"/>
        <v>43857.695798032408</v>
      </c>
      <c r="V89" s="11">
        <f ca="1">_xll.HLV5r3.Financial.Cache.GetValue(IRCurve6m, U89)</f>
        <v>0.97180449197615781</v>
      </c>
      <c r="W89" s="12">
        <f t="shared" ca="1" si="5"/>
        <v>4.9712403911389105E-2</v>
      </c>
      <c r="X89" s="12">
        <f t="shared" ca="1" si="3"/>
        <v>4.9744675344993654E-2</v>
      </c>
    </row>
    <row r="90" spans="21:24">
      <c r="U90" s="8">
        <f t="shared" ca="1" si="4"/>
        <v>43864.695798032408</v>
      </c>
      <c r="V90" s="11">
        <f ca="1">_xll.HLV5r3.Financial.Cache.GetValue(IRCurve6m, U90)</f>
        <v>0.97087886716313287</v>
      </c>
      <c r="W90" s="12">
        <f t="shared" ca="1" si="5"/>
        <v>4.9712403911389105E-2</v>
      </c>
      <c r="X90" s="12">
        <f t="shared" ca="1" si="3"/>
        <v>4.9743968227885529E-2</v>
      </c>
    </row>
    <row r="91" spans="21:24">
      <c r="U91" s="8">
        <f t="shared" ca="1" si="4"/>
        <v>43871.695798032408</v>
      </c>
      <c r="V91" s="11">
        <f ca="1">_xll.HLV5r3.Financial.Cache.GetValue(IRCurve6m, U91)</f>
        <v>0.96995412398967806</v>
      </c>
      <c r="W91" s="12">
        <f t="shared" ca="1" si="5"/>
        <v>4.9712403911377531E-2</v>
      </c>
      <c r="X91" s="12">
        <f t="shared" ca="1" si="3"/>
        <v>4.974330530559655E-2</v>
      </c>
    </row>
    <row r="92" spans="21:24">
      <c r="U92" s="8">
        <f t="shared" ca="1" si="4"/>
        <v>43878.695798032408</v>
      </c>
      <c r="V92" s="11">
        <f ca="1">_xll.HLV5r3.Financial.Cache.GetValue(IRCurve6m, U92)</f>
        <v>0.96903026161604866</v>
      </c>
      <c r="W92" s="12">
        <f t="shared" ca="1" si="5"/>
        <v>4.9712403911389105E-2</v>
      </c>
      <c r="X92" s="12">
        <f t="shared" ca="1" si="3"/>
        <v>4.9742682560416258E-2</v>
      </c>
    </row>
    <row r="93" spans="21:24">
      <c r="U93" s="8">
        <f t="shared" ca="1" si="4"/>
        <v>43885.695798032408</v>
      </c>
      <c r="V93" s="11">
        <f ca="1">_xll.HLV5r3.Financial.Cache.GetValue(IRCurve6m, U93)</f>
        <v>0.96810727920330031</v>
      </c>
      <c r="W93" s="12">
        <f t="shared" ca="1" si="5"/>
        <v>4.9712403911389105E-2</v>
      </c>
      <c r="X93" s="12">
        <f t="shared" ca="1" si="3"/>
        <v>4.9742096447305213E-2</v>
      </c>
    </row>
    <row r="94" spans="21:24">
      <c r="U94" s="8">
        <f t="shared" ca="1" si="4"/>
        <v>43892.695798032408</v>
      </c>
      <c r="V94" s="11">
        <f ca="1">_xll.HLV5r3.Financial.Cache.GetValue(IRCurve6m, U94)</f>
        <v>0.96718517591328734</v>
      </c>
      <c r="W94" s="12">
        <f t="shared" ca="1" si="5"/>
        <v>4.9712403911389105E-2</v>
      </c>
      <c r="X94" s="12">
        <f t="shared" ca="1" si="3"/>
        <v>4.9741543826371908E-2</v>
      </c>
    </row>
    <row r="95" spans="21:24">
      <c r="U95" s="8">
        <f t="shared" ca="1" si="4"/>
        <v>43899.695798032408</v>
      </c>
      <c r="V95" s="11">
        <f ca="1">_xll.HLV5r3.Financial.Cache.GetValue(IRCurve6m, U95)</f>
        <v>0.96626395090866235</v>
      </c>
      <c r="W95" s="12">
        <f t="shared" ca="1" si="5"/>
        <v>4.9712403911389105E-2</v>
      </c>
      <c r="X95" s="12">
        <f t="shared" ca="1" si="3"/>
        <v>4.9741021906601769E-2</v>
      </c>
    </row>
    <row r="96" spans="21:24">
      <c r="U96" s="8">
        <f t="shared" ca="1" si="4"/>
        <v>43906.695798032408</v>
      </c>
      <c r="V96" s="11">
        <f ca="1">_xll.HLV5r3.Financial.Cache.GetValue(IRCurve6m, U96)</f>
        <v>0.96534368477884913</v>
      </c>
      <c r="W96" s="12">
        <f t="shared" ca="1" si="5"/>
        <v>4.9708001509591551E-2</v>
      </c>
      <c r="X96" s="12">
        <f t="shared" ca="1" si="3"/>
        <v>4.9740409246785244E-2</v>
      </c>
    </row>
    <row r="97" spans="21:24">
      <c r="U97" s="8">
        <f t="shared" ca="1" si="4"/>
        <v>43913.695798032408</v>
      </c>
      <c r="V97" s="11">
        <f ca="1">_xll.HLV5r3.Financial.Cache.GetValue(IRCurve6m, U97)</f>
        <v>0.9644243561183371</v>
      </c>
      <c r="W97" s="12">
        <f t="shared" ca="1" si="5"/>
        <v>4.9704699708483631E-2</v>
      </c>
      <c r="X97" s="12">
        <f t="shared" ca="1" si="3"/>
        <v>4.9739741966013301E-2</v>
      </c>
    </row>
    <row r="98" spans="21:24">
      <c r="U98" s="8">
        <f t="shared" ca="1" si="4"/>
        <v>43920.695798032408</v>
      </c>
      <c r="V98" s="11">
        <f ca="1">_xll.HLV5r3.Financial.Cache.GetValue(IRCurve6m, U98)</f>
        <v>0.96350590296485883</v>
      </c>
      <c r="W98" s="12">
        <f t="shared" ca="1" si="5"/>
        <v>4.9704699708483631E-2</v>
      </c>
      <c r="X98" s="12">
        <f t="shared" ca="1" si="3"/>
        <v>4.9739108904768153E-2</v>
      </c>
    </row>
    <row r="99" spans="21:24">
      <c r="U99" s="8">
        <f t="shared" ca="1" si="4"/>
        <v>43927.695798032408</v>
      </c>
      <c r="V99" s="11">
        <f ca="1">_xll.HLV5r3.Financial.Cache.GetValue(IRCurve6m, U99)</f>
        <v>0.96258832448464005</v>
      </c>
      <c r="W99" s="12">
        <f t="shared" ca="1" si="5"/>
        <v>4.9704699708495212E-2</v>
      </c>
      <c r="X99" s="12">
        <f t="shared" ca="1" si="3"/>
        <v>4.9738507496585316E-2</v>
      </c>
    </row>
    <row r="100" spans="21:24">
      <c r="U100" s="8">
        <f t="shared" ca="1" si="4"/>
        <v>43934.695798032408</v>
      </c>
      <c r="V100" s="11">
        <f ca="1">_xll.HLV5r3.Financial.Cache.GetValue(IRCurve6m, U100)</f>
        <v>0.96167161984470062</v>
      </c>
      <c r="W100" s="12">
        <f t="shared" ca="1" si="5"/>
        <v>4.9704699708483631E-2</v>
      </c>
      <c r="X100" s="12">
        <f t="shared" ca="1" si="3"/>
        <v>4.9737935425386952E-2</v>
      </c>
    </row>
    <row r="101" spans="21:24">
      <c r="U101" s="8">
        <f t="shared" ca="1" si="4"/>
        <v>43941.695798032408</v>
      </c>
      <c r="V101" s="11">
        <f ca="1">_xll.HLV5r3.Financial.Cache.GetValue(IRCurve6m, U101)</f>
        <v>0.96075578821285346</v>
      </c>
      <c r="W101" s="12">
        <f t="shared" ca="1" si="5"/>
        <v>4.9704699708495212E-2</v>
      </c>
      <c r="X101" s="12">
        <f t="shared" ca="1" si="3"/>
        <v>4.9737390595674336E-2</v>
      </c>
    </row>
    <row r="102" spans="21:24">
      <c r="U102" s="8">
        <f t="shared" ca="1" si="4"/>
        <v>43948.695798032408</v>
      </c>
      <c r="V102" s="11">
        <f ca="1">_xll.HLV5r3.Financial.Cache.GetValue(IRCurve6m, U102)</f>
        <v>0.95984082875770427</v>
      </c>
      <c r="W102" s="12">
        <f t="shared" ca="1" si="5"/>
        <v>4.9704699708495212E-2</v>
      </c>
      <c r="X102" s="12">
        <f t="shared" ca="1" si="3"/>
        <v>4.973687110687855E-2</v>
      </c>
    </row>
    <row r="103" spans="21:24">
      <c r="U103" s="8">
        <f t="shared" ca="1" si="4"/>
        <v>43955.695798032408</v>
      </c>
      <c r="V103" s="11">
        <f ca="1">_xll.HLV5r3.Financial.Cache.GetValue(IRCurve6m, U103)</f>
        <v>0.95892674064865047</v>
      </c>
      <c r="W103" s="12">
        <f t="shared" ca="1" si="5"/>
        <v>4.9704699708483631E-2</v>
      </c>
      <c r="X103" s="12">
        <f t="shared" ca="1" si="3"/>
        <v>4.9736375231209683E-2</v>
      </c>
    </row>
    <row r="104" spans="21:24">
      <c r="U104" s="8">
        <f t="shared" ca="1" si="4"/>
        <v>43962.695798032408</v>
      </c>
      <c r="V104" s="11">
        <f ca="1">_xll.HLV5r3.Financial.Cache.GetValue(IRCurve6m, U104)</f>
        <v>0.95801352305588017</v>
      </c>
      <c r="W104" s="12">
        <f t="shared" ca="1" si="5"/>
        <v>4.9704699708495212E-2</v>
      </c>
      <c r="X104" s="12">
        <f t="shared" ca="1" si="3"/>
        <v>4.9735901394459568E-2</v>
      </c>
    </row>
    <row r="105" spans="21:24">
      <c r="U105" s="8">
        <f t="shared" ca="1" si="4"/>
        <v>43969.695798032408</v>
      </c>
      <c r="V105" s="11">
        <f ca="1">_xll.HLV5r3.Financial.Cache.GetValue(IRCurve6m, U105)</f>
        <v>0.95710117515037207</v>
      </c>
      <c r="W105" s="12">
        <f t="shared" ca="1" si="5"/>
        <v>4.9704699708495212E-2</v>
      </c>
      <c r="X105" s="12">
        <f t="shared" ca="1" si="3"/>
        <v>4.9735448159307305E-2</v>
      </c>
    </row>
    <row r="106" spans="21:24">
      <c r="U106" s="8">
        <f t="shared" ca="1" si="4"/>
        <v>43976.695798032408</v>
      </c>
      <c r="V106" s="11">
        <f ca="1">_xll.HLV5r3.Financial.Cache.GetValue(IRCurve6m, U106)</f>
        <v>0.95618969610389437</v>
      </c>
      <c r="W106" s="12">
        <f t="shared" ca="1" si="5"/>
        <v>4.9704699708483631E-2</v>
      </c>
      <c r="X106" s="12">
        <f t="shared" ca="1" si="3"/>
        <v>4.9735014210757204E-2</v>
      </c>
    </row>
    <row r="107" spans="21:24">
      <c r="U107" s="8">
        <f t="shared" ca="1" si="4"/>
        <v>43983.695798032408</v>
      </c>
      <c r="V107" s="11">
        <f ca="1">_xll.HLV5r3.Financial.Cache.GetValue(IRCurve6m, U107)</f>
        <v>0.95527908508900383</v>
      </c>
      <c r="W107" s="12">
        <f t="shared" ca="1" si="5"/>
        <v>4.9704699708495212E-2</v>
      </c>
      <c r="X107" s="12">
        <f t="shared" ca="1" si="3"/>
        <v>4.9734598343396719E-2</v>
      </c>
    </row>
    <row r="108" spans="21:24">
      <c r="U108" s="8">
        <f t="shared" ca="1" si="4"/>
        <v>43990.695798032408</v>
      </c>
      <c r="V108" s="11">
        <f ca="1">_xll.HLV5r3.Financial.Cache.GetValue(IRCurve6m, U108)</f>
        <v>0.95436934127904538</v>
      </c>
      <c r="W108" s="12">
        <f t="shared" ca="1" si="5"/>
        <v>4.9704699708483631E-2</v>
      </c>
      <c r="X108" s="12">
        <f t="shared" ca="1" si="3"/>
        <v>4.9734199450214171E-2</v>
      </c>
    </row>
    <row r="109" spans="21:24">
      <c r="U109" s="8">
        <f t="shared" ca="1" si="4"/>
        <v>43997.695798032408</v>
      </c>
      <c r="V109" s="11">
        <f ca="1">_xll.HLV5r3.Financial.Cache.GetValue(IRCurve6m, U109)</f>
        <v>0.95346057724829203</v>
      </c>
      <c r="W109" s="12">
        <f t="shared" ca="1" si="5"/>
        <v>4.9698492169334418E-2</v>
      </c>
      <c r="X109" s="12">
        <f t="shared" ca="1" si="3"/>
        <v>4.9733692395247477E-2</v>
      </c>
    </row>
    <row r="110" spans="21:24">
      <c r="U110" s="8">
        <f t="shared" ca="1" si="4"/>
        <v>44004.695798032408</v>
      </c>
      <c r="V110" s="11">
        <f ca="1">_xll.HLV5r3.Financial.Cache.GetValue(IRCurve6m, U110)</f>
        <v>0.95255276352467411</v>
      </c>
      <c r="W110" s="12">
        <f t="shared" ca="1" si="5"/>
        <v>4.9693836515450104E-2</v>
      </c>
      <c r="X110" s="12">
        <f t="shared" ca="1" si="3"/>
        <v>4.9733113961913288E-2</v>
      </c>
    </row>
    <row r="111" spans="21:24">
      <c r="U111" s="8">
        <f t="shared" ca="1" si="4"/>
        <v>44011.695798032408</v>
      </c>
      <c r="V111" s="11">
        <f ca="1">_xll.HLV5r3.Financial.Cache.GetValue(IRCurve6m, U111)</f>
        <v>0.95164581415326588</v>
      </c>
      <c r="W111" s="12">
        <f t="shared" ca="1" si="5"/>
        <v>4.9693836515450104E-2</v>
      </c>
      <c r="X111" s="12">
        <f t="shared" ca="1" si="3"/>
        <v>4.9732557776015013E-2</v>
      </c>
    </row>
    <row r="112" spans="21:24">
      <c r="U112" s="8">
        <f t="shared" ca="1" si="4"/>
        <v>44018.695798032408</v>
      </c>
      <c r="V112" s="11">
        <f ca="1">_xll.HLV5r3.Financial.Cache.GetValue(IRCurve6m, U112)</f>
        <v>0.95073972831109599</v>
      </c>
      <c r="W112" s="12">
        <f t="shared" ca="1" si="5"/>
        <v>4.9693836515450104E-2</v>
      </c>
      <c r="X112" s="12">
        <f t="shared" ca="1" si="3"/>
        <v>4.9732022578263757E-2</v>
      </c>
    </row>
    <row r="113" spans="21:24">
      <c r="U113" s="8">
        <f t="shared" ca="1" si="4"/>
        <v>44025.695798032408</v>
      </c>
      <c r="V113" s="11">
        <f ca="1">_xll.HLV5r3.Financial.Cache.GetValue(IRCurve6m, U113)</f>
        <v>0.94983450517597656</v>
      </c>
      <c r="W113" s="12">
        <f t="shared" ca="1" si="5"/>
        <v>4.9693836515438523E-2</v>
      </c>
      <c r="X113" s="12">
        <f t="shared" ca="1" si="3"/>
        <v>4.9731507202651404E-2</v>
      </c>
    </row>
    <row r="114" spans="21:24">
      <c r="U114" s="8">
        <f t="shared" ca="1" si="4"/>
        <v>44032.695798032408</v>
      </c>
      <c r="V114" s="11">
        <f ca="1">_xll.HLV5r3.Financial.Cache.GetValue(IRCurve6m, U114)</f>
        <v>0.94893014392650243</v>
      </c>
      <c r="W114" s="12">
        <f t="shared" ca="1" si="5"/>
        <v>4.9693836515450104E-2</v>
      </c>
      <c r="X114" s="12">
        <f t="shared" ca="1" si="3"/>
        <v>4.9731010567970531E-2</v>
      </c>
    </row>
    <row r="115" spans="21:24">
      <c r="U115" s="8">
        <f t="shared" ca="1" si="4"/>
        <v>44039.695798032408</v>
      </c>
      <c r="V115" s="11">
        <f ca="1">_xll.HLV5r3.Financial.Cache.GetValue(IRCurve6m, U115)</f>
        <v>0.94802664374205092</v>
      </c>
      <c r="W115" s="12">
        <f t="shared" ca="1" si="5"/>
        <v>4.9693836515438523E-2</v>
      </c>
      <c r="X115" s="12">
        <f t="shared" ca="1" si="3"/>
        <v>4.9730531670242412E-2</v>
      </c>
    </row>
    <row r="116" spans="21:24">
      <c r="U116" s="8">
        <f t="shared" ca="1" si="4"/>
        <v>44046.695798032408</v>
      </c>
      <c r="V116" s="11">
        <f ca="1">_xll.HLV5r3.Financial.Cache.GetValue(IRCurve6m, U116)</f>
        <v>0.94712400380278017</v>
      </c>
      <c r="W116" s="12">
        <f t="shared" ca="1" si="5"/>
        <v>4.9693836515450104E-2</v>
      </c>
      <c r="X116" s="12">
        <f t="shared" ca="1" si="3"/>
        <v>4.9730069575943468E-2</v>
      </c>
    </row>
    <row r="117" spans="21:24">
      <c r="U117" s="8">
        <f t="shared" ca="1" si="4"/>
        <v>44053.695798032408</v>
      </c>
      <c r="V117" s="11">
        <f ca="1">_xll.HLV5r3.Financial.Cache.GetValue(IRCurve6m, U117)</f>
        <v>0.94622222328962935</v>
      </c>
      <c r="W117" s="12">
        <f t="shared" ca="1" si="5"/>
        <v>4.9693836515450104E-2</v>
      </c>
      <c r="X117" s="12">
        <f t="shared" ca="1" si="3"/>
        <v>4.9729623415930638E-2</v>
      </c>
    </row>
    <row r="118" spans="21:24">
      <c r="U118" s="8">
        <f t="shared" ca="1" si="4"/>
        <v>44060.695798032408</v>
      </c>
      <c r="V118" s="11">
        <f ca="1">_xll.HLV5r3.Financial.Cache.GetValue(IRCurve6m, U118)</f>
        <v>0.94532130138431714</v>
      </c>
      <c r="W118" s="12">
        <f t="shared" ca="1" si="5"/>
        <v>4.9693836515450104E-2</v>
      </c>
      <c r="X118" s="12">
        <f t="shared" ca="1" si="3"/>
        <v>4.9729192379986124E-2</v>
      </c>
    </row>
    <row r="119" spans="21:24">
      <c r="U119" s="8">
        <f t="shared" ca="1" si="4"/>
        <v>44067.695798032408</v>
      </c>
      <c r="V119" s="11">
        <f ca="1">_xll.HLV5r3.Financial.Cache.GetValue(IRCurve6m, U119)</f>
        <v>0.94442123726934168</v>
      </c>
      <c r="W119" s="12">
        <f t="shared" ca="1" si="5"/>
        <v>4.9693836515450104E-2</v>
      </c>
      <c r="X119" s="12">
        <f t="shared" ca="1" si="3"/>
        <v>4.9728775711906349E-2</v>
      </c>
    </row>
    <row r="120" spans="21:24">
      <c r="U120" s="8">
        <f t="shared" ca="1" si="4"/>
        <v>44074.695798032408</v>
      </c>
      <c r="V120" s="11">
        <f ca="1">_xll.HLV5r3.Financial.Cache.GetValue(IRCurve6m, U120)</f>
        <v>0.94352203012797919</v>
      </c>
      <c r="W120" s="12">
        <f t="shared" ca="1" si="5"/>
        <v>4.9693836515450104E-2</v>
      </c>
      <c r="X120" s="12">
        <f t="shared" ca="1" si="3"/>
        <v>4.9728372705075088E-2</v>
      </c>
    </row>
    <row r="121" spans="21:24">
      <c r="U121" s="8">
        <f t="shared" ca="1" si="4"/>
        <v>44081.695798032408</v>
      </c>
      <c r="V121" s="11">
        <f ca="1">_xll.HLV5r3.Financial.Cache.GetValue(IRCurve6m, U121)</f>
        <v>0.94262367914428369</v>
      </c>
      <c r="W121" s="12">
        <f t="shared" ca="1" si="5"/>
        <v>4.9693836515438523E-2</v>
      </c>
      <c r="X121" s="12">
        <f t="shared" ca="1" si="3"/>
        <v>4.9727982698464138E-2</v>
      </c>
    </row>
    <row r="122" spans="21:24">
      <c r="U122" s="8">
        <f t="shared" ca="1" si="4"/>
        <v>44088.695798032408</v>
      </c>
      <c r="V122" s="11">
        <f ca="1">_xll.HLV5r3.Financial.Cache.GetValue(IRCurve6m, U122)</f>
        <v>0.94172632703936088</v>
      </c>
      <c r="W122" s="12">
        <f t="shared" ca="1" si="5"/>
        <v>4.9685881418372047E-2</v>
      </c>
      <c r="X122" s="12">
        <f t="shared" ca="1" si="3"/>
        <v>4.9727478835444934E-2</v>
      </c>
    </row>
    <row r="123" spans="21:24">
      <c r="U123" s="8">
        <f t="shared" ca="1" si="4"/>
        <v>44095.695798032408</v>
      </c>
      <c r="V123" s="11">
        <f ca="1">_xll.HLV5r3.Financial.Cache.GetValue(IRCurve6m, U123)</f>
        <v>0.94082993673897442</v>
      </c>
      <c r="W123" s="12">
        <f t="shared" ca="1" si="5"/>
        <v>4.9679915096342127E-2</v>
      </c>
      <c r="X123" s="12">
        <f t="shared" ca="1" si="3"/>
        <v>4.9726897519313563E-2</v>
      </c>
    </row>
    <row r="124" spans="21:24">
      <c r="U124" s="8">
        <f t="shared" ca="1" si="4"/>
        <v>44102.695798032408</v>
      </c>
      <c r="V124" s="11">
        <f ca="1">_xll.HLV5r3.Financial.Cache.GetValue(IRCurve6m, U124)</f>
        <v>0.9399343996754016</v>
      </c>
      <c r="W124" s="12">
        <f t="shared" ca="1" si="5"/>
        <v>4.9679915096353708E-2</v>
      </c>
      <c r="X124" s="12">
        <f t="shared" ref="X124:X179" ca="1" si="6">-LN(V124)/(U124-$U$59)*365.25</f>
        <v>4.9726334089832416E-2</v>
      </c>
    </row>
    <row r="125" spans="21:24">
      <c r="U125" s="8">
        <f t="shared" ref="U125:U179" ca="1" si="7">U124+7</f>
        <v>44109.695798032408</v>
      </c>
      <c r="V125" s="11">
        <f ca="1">_xll.HLV5r3.Financial.Cache.GetValue(IRCurve6m, U125)</f>
        <v>0.93903971503648165</v>
      </c>
      <c r="W125" s="12">
        <f t="shared" ref="W125:W179" ca="1" si="8">(V124/V125-1)*365/(U125-U124)</f>
        <v>4.9679915096353708E-2</v>
      </c>
      <c r="X125" s="12">
        <f t="shared" ca="1" si="6"/>
        <v>4.9725787733971905E-2</v>
      </c>
    </row>
    <row r="126" spans="21:24">
      <c r="U126" s="8">
        <f t="shared" ca="1" si="7"/>
        <v>44116.695798032408</v>
      </c>
      <c r="V126" s="11">
        <f ca="1">_xll.HLV5r3.Financial.Cache.GetValue(IRCurve6m, U126)</f>
        <v>0.93814588201082683</v>
      </c>
      <c r="W126" s="12">
        <f t="shared" ca="1" si="8"/>
        <v>4.9679915096353708E-2</v>
      </c>
      <c r="X126" s="12">
        <f t="shared" ca="1" si="6"/>
        <v>4.9725257687241571E-2</v>
      </c>
    </row>
    <row r="127" spans="21:24">
      <c r="U127" s="8">
        <f t="shared" ca="1" si="7"/>
        <v>44123.695798032408</v>
      </c>
      <c r="V127" s="11">
        <f ca="1">_xll.HLV5r3.Financial.Cache.GetValue(IRCurve6m, U127)</f>
        <v>0.93725289978782167</v>
      </c>
      <c r="W127" s="12">
        <f t="shared" ca="1" si="8"/>
        <v>4.9679915096353708E-2</v>
      </c>
      <c r="X127" s="12">
        <f t="shared" ca="1" si="6"/>
        <v>4.9724743230120994E-2</v>
      </c>
    </row>
    <row r="128" spans="21:24">
      <c r="U128" s="8">
        <f t="shared" ca="1" si="7"/>
        <v>44130.695798032408</v>
      </c>
      <c r="V128" s="11">
        <f ca="1">_xll.HLV5r3.Financial.Cache.GetValue(IRCurve6m, U128)</f>
        <v>0.93636076755762254</v>
      </c>
      <c r="W128" s="12">
        <f t="shared" ca="1" si="8"/>
        <v>4.9679915096342127E-2</v>
      </c>
      <c r="X128" s="12">
        <f t="shared" ca="1" si="6"/>
        <v>4.9724243684800919E-2</v>
      </c>
    </row>
    <row r="129" spans="21:24">
      <c r="U129" s="8">
        <f t="shared" ca="1" si="7"/>
        <v>44137.695798032408</v>
      </c>
      <c r="V129" s="11">
        <f ca="1">_xll.HLV5r3.Financial.Cache.GetValue(IRCurve6m, U129)</f>
        <v>0.9354694845111563</v>
      </c>
      <c r="W129" s="12">
        <f t="shared" ca="1" si="8"/>
        <v>4.9679915096353708E-2</v>
      </c>
      <c r="X129" s="12">
        <f t="shared" ca="1" si="6"/>
        <v>4.9723758412204326E-2</v>
      </c>
    </row>
    <row r="130" spans="21:24">
      <c r="U130" s="8">
        <f t="shared" ca="1" si="7"/>
        <v>44144.695798032408</v>
      </c>
      <c r="V130" s="11">
        <f ca="1">_xll.HLV5r3.Financial.Cache.GetValue(IRCurve6m, U130)</f>
        <v>0.93457904984012019</v>
      </c>
      <c r="W130" s="12">
        <f t="shared" ca="1" si="8"/>
        <v>4.9679915096353708E-2</v>
      </c>
      <c r="X130" s="12">
        <f t="shared" ca="1" si="6"/>
        <v>4.9723286809258332E-2</v>
      </c>
    </row>
    <row r="131" spans="21:24">
      <c r="U131" s="8">
        <f t="shared" ca="1" si="7"/>
        <v>44151.695798032408</v>
      </c>
      <c r="V131" s="11">
        <f ca="1">_xll.HLV5r3.Financial.Cache.GetValue(IRCurve6m, U131)</f>
        <v>0.93368946273698072</v>
      </c>
      <c r="W131" s="12">
        <f t="shared" ca="1" si="8"/>
        <v>4.9679915096353708E-2</v>
      </c>
      <c r="X131" s="12">
        <f t="shared" ca="1" si="6"/>
        <v>4.9722828306394191E-2</v>
      </c>
    </row>
    <row r="132" spans="21:24">
      <c r="U132" s="8">
        <f t="shared" ca="1" si="7"/>
        <v>44158.695798032408</v>
      </c>
      <c r="V132" s="11">
        <f ca="1">_xll.HLV5r3.Financial.Cache.GetValue(IRCurve6m, U132)</f>
        <v>0.93280072239497314</v>
      </c>
      <c r="W132" s="12">
        <f t="shared" ca="1" si="8"/>
        <v>4.9679915096353708E-2</v>
      </c>
      <c r="X132" s="12">
        <f t="shared" ca="1" si="6"/>
        <v>4.9722382365252345E-2</v>
      </c>
    </row>
    <row r="133" spans="21:24">
      <c r="U133" s="8">
        <f t="shared" ca="1" si="7"/>
        <v>44165.695798032408</v>
      </c>
      <c r="V133" s="11">
        <f ca="1">_xll.HLV5r3.Financial.Cache.GetValue(IRCurve6m, U133)</f>
        <v>0.9319128280081006</v>
      </c>
      <c r="W133" s="12">
        <f t="shared" ca="1" si="8"/>
        <v>4.9679915096342127E-2</v>
      </c>
      <c r="X133" s="12">
        <f t="shared" ca="1" si="6"/>
        <v>4.9721948476573762E-2</v>
      </c>
    </row>
    <row r="134" spans="21:24">
      <c r="U134" s="8">
        <f t="shared" ca="1" si="7"/>
        <v>44172.695798032408</v>
      </c>
      <c r="V134" s="11">
        <f ca="1">_xll.HLV5r3.Financial.Cache.GetValue(IRCurve6m, U134)</f>
        <v>0.93102577877113335</v>
      </c>
      <c r="W134" s="12">
        <f t="shared" ca="1" si="8"/>
        <v>4.9679915096353708E-2</v>
      </c>
      <c r="X134" s="12">
        <f t="shared" ca="1" si="6"/>
        <v>4.972152615825999E-2</v>
      </c>
    </row>
    <row r="135" spans="21:24">
      <c r="U135" s="8">
        <f t="shared" ca="1" si="7"/>
        <v>44179.695798032408</v>
      </c>
      <c r="V135" s="11">
        <f ca="1">_xll.HLV5r3.Financial.Cache.GetValue(IRCurve6m, U135)</f>
        <v>0.93013974579444636</v>
      </c>
      <c r="W135" s="12">
        <f t="shared" ca="1" si="8"/>
        <v>4.967026851195417E-2</v>
      </c>
      <c r="X135" s="12">
        <f t="shared" ca="1" si="6"/>
        <v>4.9720988058795754E-2</v>
      </c>
    </row>
    <row r="136" spans="21:24">
      <c r="U136" s="8">
        <f t="shared" ca="1" si="7"/>
        <v>44186.695798032408</v>
      </c>
      <c r="V136" s="11">
        <f ca="1">_xll.HLV5r3.Financial.Cache.GetValue(IRCurve6m, U136)</f>
        <v>0.92925468484570284</v>
      </c>
      <c r="W136" s="12">
        <f t="shared" ca="1" si="8"/>
        <v>4.9663033574829693E-2</v>
      </c>
      <c r="X136" s="12">
        <f t="shared" ca="1" si="6"/>
        <v>4.97203700008364E-2</v>
      </c>
    </row>
    <row r="137" spans="21:24">
      <c r="U137" s="8">
        <f t="shared" ca="1" si="7"/>
        <v>44193.695798032408</v>
      </c>
      <c r="V137" s="11">
        <f ca="1">_xll.HLV5r3.Financial.Cache.GetValue(IRCurve6m, U137)</f>
        <v>0.92837046606383422</v>
      </c>
      <c r="W137" s="12">
        <f t="shared" ca="1" si="8"/>
        <v>4.9663033574829693E-2</v>
      </c>
      <c r="X137" s="12">
        <f t="shared" ca="1" si="6"/>
        <v>4.9719767790517101E-2</v>
      </c>
    </row>
    <row r="138" spans="21:24">
      <c r="U138" s="8">
        <f t="shared" ca="1" si="7"/>
        <v>44200.695798032408</v>
      </c>
      <c r="V138" s="11">
        <f ca="1">_xll.HLV5r3.Financial.Cache.GetValue(IRCurve6m, U138)</f>
        <v>0.92748708864748897</v>
      </c>
      <c r="W138" s="12">
        <f t="shared" ca="1" si="8"/>
        <v>4.9663033574829693E-2</v>
      </c>
      <c r="X138" s="12">
        <f t="shared" ca="1" si="6"/>
        <v>4.9719180826028615E-2</v>
      </c>
    </row>
    <row r="139" spans="21:24">
      <c r="U139" s="8">
        <f t="shared" ca="1" si="7"/>
        <v>44207.695798032408</v>
      </c>
      <c r="V139" s="11">
        <f ca="1">_xll.HLV5r3.Financial.Cache.GetValue(IRCurve6m, U139)</f>
        <v>0.92660455179607792</v>
      </c>
      <c r="W139" s="12">
        <f t="shared" ca="1" si="8"/>
        <v>4.9663033574818112E-2</v>
      </c>
      <c r="X139" s="12">
        <f t="shared" ca="1" si="6"/>
        <v>4.9718608535652332E-2</v>
      </c>
    </row>
    <row r="140" spans="21:24">
      <c r="U140" s="8">
        <f t="shared" ca="1" si="7"/>
        <v>44214.695798032408</v>
      </c>
      <c r="V140" s="11">
        <f ca="1">_xll.HLV5r3.Financial.Cache.GetValue(IRCurve6m, U140)</f>
        <v>0.92572285470977367</v>
      </c>
      <c r="W140" s="12">
        <f t="shared" ca="1" si="8"/>
        <v>4.9663033574829693E-2</v>
      </c>
      <c r="X140" s="12">
        <f t="shared" ca="1" si="6"/>
        <v>4.971805037590267E-2</v>
      </c>
    </row>
    <row r="141" spans="21:24">
      <c r="U141" s="8">
        <f t="shared" ca="1" si="7"/>
        <v>44221.695798032408</v>
      </c>
      <c r="V141" s="11">
        <f ca="1">_xll.HLV5r3.Financial.Cache.GetValue(IRCurve6m, U141)</f>
        <v>0.92484199658951005</v>
      </c>
      <c r="W141" s="12">
        <f t="shared" ca="1" si="8"/>
        <v>4.9663033574818112E-2</v>
      </c>
      <c r="X141" s="12">
        <f t="shared" ca="1" si="6"/>
        <v>4.9717505829805393E-2</v>
      </c>
    </row>
    <row r="142" spans="21:24">
      <c r="U142" s="8">
        <f t="shared" ca="1" si="7"/>
        <v>44228.695798032408</v>
      </c>
      <c r="V142" s="11">
        <f ca="1">_xll.HLV5r3.Financial.Cache.GetValue(IRCurve6m, U142)</f>
        <v>0.9239619766369811</v>
      </c>
      <c r="W142" s="12">
        <f t="shared" ca="1" si="8"/>
        <v>4.9663033574818112E-2</v>
      </c>
      <c r="X142" s="12">
        <f t="shared" ca="1" si="6"/>
        <v>4.9716974405300797E-2</v>
      </c>
    </row>
    <row r="143" spans="21:24">
      <c r="U143" s="8">
        <f t="shared" ca="1" si="7"/>
        <v>44235.695798032408</v>
      </c>
      <c r="V143" s="11">
        <f ca="1">_xll.HLV5r3.Financial.Cache.GetValue(IRCurve6m, U143)</f>
        <v>0.92308279405464033</v>
      </c>
      <c r="W143" s="12">
        <f t="shared" ca="1" si="8"/>
        <v>4.9663033574829693E-2</v>
      </c>
      <c r="X143" s="12">
        <f t="shared" ca="1" si="6"/>
        <v>4.9716455633760682E-2</v>
      </c>
    </row>
    <row r="144" spans="21:24">
      <c r="U144" s="8">
        <f t="shared" ca="1" si="7"/>
        <v>44242.695798032408</v>
      </c>
      <c r="V144" s="11">
        <f ca="1">_xll.HLV5r3.Financial.Cache.GetValue(IRCurve6m, U144)</f>
        <v>0.92220444804570056</v>
      </c>
      <c r="W144" s="12">
        <f t="shared" ca="1" si="8"/>
        <v>4.9663033574818112E-2</v>
      </c>
      <c r="X144" s="12">
        <f t="shared" ca="1" si="6"/>
        <v>4.9715949068609697E-2</v>
      </c>
    </row>
    <row r="145" spans="21:24">
      <c r="U145" s="8">
        <f t="shared" ca="1" si="7"/>
        <v>44249.695798032408</v>
      </c>
      <c r="V145" s="11">
        <f ca="1">_xll.HLV5r3.Financial.Cache.GetValue(IRCurve6m, U145)</f>
        <v>0.92132693781413233</v>
      </c>
      <c r="W145" s="12">
        <f t="shared" ca="1" si="8"/>
        <v>4.9663033574829693E-2</v>
      </c>
      <c r="X145" s="12">
        <f t="shared" ca="1" si="6"/>
        <v>4.971545428404367E-2</v>
      </c>
    </row>
    <row r="146" spans="21:24">
      <c r="U146" s="8">
        <f t="shared" ca="1" si="7"/>
        <v>44256.695798032408</v>
      </c>
      <c r="V146" s="11">
        <f ca="1">_xll.HLV5r3.Financial.Cache.GetValue(IRCurve6m, U146)</f>
        <v>0.92045026256466411</v>
      </c>
      <c r="W146" s="12">
        <f t="shared" ca="1" si="8"/>
        <v>4.9663033574818112E-2</v>
      </c>
      <c r="X146" s="12">
        <f t="shared" ca="1" si="6"/>
        <v>4.9714970873835369E-2</v>
      </c>
    </row>
    <row r="147" spans="21:24">
      <c r="U147" s="8">
        <f t="shared" ca="1" si="7"/>
        <v>44263.695798032408</v>
      </c>
      <c r="V147" s="11">
        <f ca="1">_xll.HLV5r3.Financial.Cache.GetValue(IRCurve6m, U147)</f>
        <v>0.91957442150278046</v>
      </c>
      <c r="W147" s="12">
        <f t="shared" ca="1" si="8"/>
        <v>4.9663033574829693E-2</v>
      </c>
      <c r="X147" s="12">
        <f t="shared" ca="1" si="6"/>
        <v>4.9714498450222834E-2</v>
      </c>
    </row>
    <row r="148" spans="21:24">
      <c r="U148" s="8">
        <f t="shared" ca="1" si="7"/>
        <v>44270.695798032408</v>
      </c>
      <c r="V148" s="11">
        <f ca="1">_xll.HLV5r3.Financial.Cache.GetValue(IRCurve6m, U148)</f>
        <v>0.91869961245192244</v>
      </c>
      <c r="W148" s="12">
        <f t="shared" ca="1" si="8"/>
        <v>4.9651749873307179E-2</v>
      </c>
      <c r="X148" s="12">
        <f t="shared" ca="1" si="6"/>
        <v>4.9713909893577907E-2</v>
      </c>
    </row>
    <row r="149" spans="21:24">
      <c r="U149" s="8">
        <f t="shared" ca="1" si="7"/>
        <v>44277.695798032408</v>
      </c>
      <c r="V149" s="11">
        <f ca="1">_xll.HLV5r3.Financial.Cache.GetValue(IRCurve6m, U149)</f>
        <v>0.91782578444516338</v>
      </c>
      <c r="W149" s="12">
        <f t="shared" ca="1" si="8"/>
        <v>4.9643287098771749E-2</v>
      </c>
      <c r="X149" s="12">
        <f t="shared" ca="1" si="6"/>
        <v>4.9713240410243671E-2</v>
      </c>
    </row>
    <row r="150" spans="21:24">
      <c r="U150" s="8">
        <f t="shared" ca="1" si="7"/>
        <v>44284.695798032408</v>
      </c>
      <c r="V150" s="11">
        <f ca="1">_xll.HLV5r3.Financial.Cache.GetValue(IRCurve6m, U150)</f>
        <v>0.91695278758644772</v>
      </c>
      <c r="W150" s="12">
        <f t="shared" ca="1" si="8"/>
        <v>4.9643287098771749E-2</v>
      </c>
      <c r="X150" s="12">
        <f t="shared" ca="1" si="6"/>
        <v>4.9712585640828894E-2</v>
      </c>
    </row>
    <row r="151" spans="21:24">
      <c r="U151" s="8">
        <f t="shared" ca="1" si="7"/>
        <v>44291.695798032408</v>
      </c>
      <c r="V151" s="11">
        <f ca="1">_xll.HLV5r3.Financial.Cache.GetValue(IRCurve6m, U151)</f>
        <v>0.91608062108522292</v>
      </c>
      <c r="W151" s="12">
        <f t="shared" ca="1" si="8"/>
        <v>4.9643287098771749E-2</v>
      </c>
      <c r="X151" s="12">
        <f t="shared" ca="1" si="6"/>
        <v>4.971194510553175E-2</v>
      </c>
    </row>
    <row r="152" spans="21:24">
      <c r="U152" s="8">
        <f t="shared" ca="1" si="7"/>
        <v>44298.695798032408</v>
      </c>
      <c r="V152" s="11">
        <f ca="1">_xll.HLV5r3.Financial.Cache.GetValue(IRCurve6m, U152)</f>
        <v>0.91520928415168801</v>
      </c>
      <c r="W152" s="12">
        <f t="shared" ca="1" si="8"/>
        <v>4.9643287098771749E-2</v>
      </c>
      <c r="X152" s="12">
        <f t="shared" ca="1" si="6"/>
        <v>4.9711318345187341E-2</v>
      </c>
    </row>
    <row r="153" spans="21:24">
      <c r="U153" s="8">
        <f t="shared" ca="1" si="7"/>
        <v>44305.695798032408</v>
      </c>
      <c r="V153" s="11">
        <f ca="1">_xll.HLV5r3.Financial.Cache.GetValue(IRCurve6m, U153)</f>
        <v>0.9143387759967937</v>
      </c>
      <c r="W153" s="12">
        <f t="shared" ca="1" si="8"/>
        <v>4.9643287098771749E-2</v>
      </c>
      <c r="X153" s="12">
        <f t="shared" ca="1" si="6"/>
        <v>4.9710704920169338E-2</v>
      </c>
    </row>
    <row r="154" spans="21:24">
      <c r="U154" s="8">
        <f t="shared" ca="1" si="7"/>
        <v>44312.695798032408</v>
      </c>
      <c r="V154" s="11">
        <f ca="1">_xll.HLV5r3.Financial.Cache.GetValue(IRCurve6m, U154)</f>
        <v>0.91346909583224078</v>
      </c>
      <c r="W154" s="12">
        <f t="shared" ca="1" si="8"/>
        <v>4.9643287098771749E-2</v>
      </c>
      <c r="X154" s="12">
        <f t="shared" ca="1" si="6"/>
        <v>4.9710104409362313E-2</v>
      </c>
    </row>
    <row r="155" spans="21:24">
      <c r="U155" s="8">
        <f t="shared" ca="1" si="7"/>
        <v>44319.695798032408</v>
      </c>
      <c r="V155" s="11">
        <f ca="1">_xll.HLV5r3.Financial.Cache.GetValue(IRCurve6m, U155)</f>
        <v>0.91260024287048036</v>
      </c>
      <c r="W155" s="12">
        <f t="shared" ca="1" si="8"/>
        <v>4.9643287098760168E-2</v>
      </c>
      <c r="X155" s="12">
        <f t="shared" ca="1" si="6"/>
        <v>4.9709516409196991E-2</v>
      </c>
    </row>
    <row r="156" spans="21:24">
      <c r="U156" s="8">
        <f t="shared" ca="1" si="7"/>
        <v>44326.695798032408</v>
      </c>
      <c r="V156" s="11">
        <f ca="1">_xll.HLV5r3.Financial.Cache.GetValue(IRCurve6m, U156)</f>
        <v>0.91173221632471191</v>
      </c>
      <c r="W156" s="12">
        <f t="shared" ca="1" si="8"/>
        <v>4.9643287098771749E-2</v>
      </c>
      <c r="X156" s="12">
        <f t="shared" ca="1" si="6"/>
        <v>4.9708940532746541E-2</v>
      </c>
    </row>
    <row r="157" spans="21:24">
      <c r="U157" s="8">
        <f t="shared" ca="1" si="7"/>
        <v>44333.695798032408</v>
      </c>
      <c r="V157" s="11">
        <f ca="1">_xll.HLV5r3.Financial.Cache.GetValue(IRCurve6m, U157)</f>
        <v>0.91086501540888409</v>
      </c>
      <c r="W157" s="12">
        <f t="shared" ca="1" si="8"/>
        <v>4.9643287098760168E-2</v>
      </c>
      <c r="X157" s="12">
        <f t="shared" ca="1" si="6"/>
        <v>4.9708376408876584E-2</v>
      </c>
    </row>
    <row r="158" spans="21:24">
      <c r="U158" s="8">
        <f t="shared" ca="1" si="7"/>
        <v>44340.695798032408</v>
      </c>
      <c r="V158" s="11">
        <f ca="1">_xll.HLV5r3.Financial.Cache.GetValue(IRCurve6m, U158)</f>
        <v>0.90999863933769243</v>
      </c>
      <c r="W158" s="12">
        <f t="shared" ca="1" si="8"/>
        <v>4.9643287098771749E-2</v>
      </c>
      <c r="X158" s="12">
        <f t="shared" ca="1" si="6"/>
        <v>4.9707823681448562E-2</v>
      </c>
    </row>
    <row r="159" spans="21:24">
      <c r="U159" s="8">
        <f t="shared" ca="1" si="7"/>
        <v>44347.695798032408</v>
      </c>
      <c r="V159" s="11">
        <f ca="1">_xll.HLV5r3.Financial.Cache.GetValue(IRCurve6m, U159)</f>
        <v>0.90913308732658005</v>
      </c>
      <c r="W159" s="12">
        <f t="shared" ca="1" si="8"/>
        <v>4.9643287098771749E-2</v>
      </c>
      <c r="X159" s="12">
        <f t="shared" ca="1" si="6"/>
        <v>4.9707282008569047E-2</v>
      </c>
    </row>
    <row r="160" spans="21:24">
      <c r="U160" s="8">
        <f t="shared" ca="1" si="7"/>
        <v>44354.695798032408</v>
      </c>
      <c r="V160" s="11">
        <f ca="1">_xll.HLV5r3.Financial.Cache.GetValue(IRCurve6m, U160)</f>
        <v>0.90826835859173594</v>
      </c>
      <c r="W160" s="12">
        <f t="shared" ca="1" si="8"/>
        <v>4.9643287098771749E-2</v>
      </c>
      <c r="X160" s="12">
        <f t="shared" ca="1" si="6"/>
        <v>4.9706751061885178E-2</v>
      </c>
    </row>
    <row r="161" spans="21:24">
      <c r="U161" s="8">
        <f t="shared" ca="1" si="7"/>
        <v>44361.695798032408</v>
      </c>
      <c r="V161" s="11">
        <f ca="1">_xll.HLV5r3.Financial.Cache.GetValue(IRCurve6m, U161)</f>
        <v>0.90740467606839759</v>
      </c>
      <c r="W161" s="12">
        <f t="shared" ca="1" si="8"/>
        <v>4.9630419171230136E-2</v>
      </c>
      <c r="X161" s="12">
        <f t="shared" ca="1" si="6"/>
        <v>4.9706104403420971E-2</v>
      </c>
    </row>
    <row r="162" spans="21:24">
      <c r="U162" s="8">
        <f t="shared" ca="1" si="7"/>
        <v>44368.695798032408</v>
      </c>
      <c r="V162" s="11">
        <f ca="1">_xll.HLV5r3.Financial.Cache.GetValue(IRCurve6m, U162)</f>
        <v>0.90654198245962514</v>
      </c>
      <c r="W162" s="12">
        <f t="shared" ca="1" si="8"/>
        <v>4.9620768227663765E-2</v>
      </c>
      <c r="X162" s="12">
        <f t="shared" ca="1" si="6"/>
        <v>4.9705376627924777E-2</v>
      </c>
    </row>
    <row r="163" spans="21:24">
      <c r="U163" s="8">
        <f t="shared" ca="1" si="7"/>
        <v>44375.695798032408</v>
      </c>
      <c r="V163" s="11">
        <f ca="1">_xll.HLV5r3.Financial.Cache.GetValue(IRCurve6m, U163)</f>
        <v>0.90568010903646812</v>
      </c>
      <c r="W163" s="12">
        <f t="shared" ca="1" si="8"/>
        <v>4.9620768227663765E-2</v>
      </c>
      <c r="X163" s="12">
        <f t="shared" ca="1" si="6"/>
        <v>4.9704662848111182E-2</v>
      </c>
    </row>
    <row r="164" spans="21:24">
      <c r="U164" s="8">
        <f t="shared" ca="1" si="7"/>
        <v>44382.695798032408</v>
      </c>
      <c r="V164" s="11">
        <f ca="1">_xll.HLV5r3.Financial.Cache.GetValue(IRCurve6m, U164)</f>
        <v>0.90481905501915416</v>
      </c>
      <c r="W164" s="12">
        <f t="shared" ca="1" si="8"/>
        <v>4.9620768227675346E-2</v>
      </c>
      <c r="X164" s="12">
        <f t="shared" ca="1" si="6"/>
        <v>4.9703962664103624E-2</v>
      </c>
    </row>
    <row r="165" spans="21:24">
      <c r="U165" s="8">
        <f t="shared" ca="1" si="7"/>
        <v>44389.695798032408</v>
      </c>
      <c r="V165" s="11">
        <f ca="1">_xll.HLV5r3.Financial.Cache.GetValue(IRCurve6m, U165)</f>
        <v>0.90395881962865277</v>
      </c>
      <c r="W165" s="12">
        <f t="shared" ca="1" si="8"/>
        <v>4.9620768227663765E-2</v>
      </c>
      <c r="X165" s="12">
        <f t="shared" ca="1" si="6"/>
        <v>4.9703275691115004E-2</v>
      </c>
    </row>
    <row r="166" spans="21:24">
      <c r="U166" s="8">
        <f t="shared" ca="1" si="7"/>
        <v>44396.695798032408</v>
      </c>
      <c r="V166" s="11">
        <f ca="1">_xll.HLV5r3.Financial.Cache.GetValue(IRCurve6m, U166)</f>
        <v>0.9030994020866735</v>
      </c>
      <c r="W166" s="12">
        <f t="shared" ca="1" si="8"/>
        <v>4.9620768227675346E-2</v>
      </c>
      <c r="X166" s="12">
        <f t="shared" ca="1" si="6"/>
        <v>4.9702601558743079E-2</v>
      </c>
    </row>
    <row r="167" spans="21:24">
      <c r="U167" s="8">
        <f t="shared" ca="1" si="7"/>
        <v>44403.695798032408</v>
      </c>
      <c r="V167" s="11">
        <f ca="1">_xll.HLV5r3.Financial.Cache.GetValue(IRCurve6m, U167)</f>
        <v>0.90224080161566633</v>
      </c>
      <c r="W167" s="12">
        <f t="shared" ca="1" si="8"/>
        <v>4.9620768227663765E-2</v>
      </c>
      <c r="X167" s="12">
        <f t="shared" ca="1" si="6"/>
        <v>4.9701939910303944E-2</v>
      </c>
    </row>
    <row r="168" spans="21:24">
      <c r="U168" s="8">
        <f t="shared" ca="1" si="7"/>
        <v>44410.695798032408</v>
      </c>
      <c r="V168" s="11">
        <f ca="1">_xll.HLV5r3.Financial.Cache.GetValue(IRCurve6m, U168)</f>
        <v>0.90138301743882032</v>
      </c>
      <c r="W168" s="12">
        <f t="shared" ca="1" si="8"/>
        <v>4.9620768227663765E-2</v>
      </c>
      <c r="X168" s="12">
        <f t="shared" ca="1" si="6"/>
        <v>4.9701290402203106E-2</v>
      </c>
    </row>
    <row r="169" spans="21:24">
      <c r="U169" s="8">
        <f t="shared" ca="1" si="7"/>
        <v>44417.695798032408</v>
      </c>
      <c r="V169" s="11">
        <f ca="1">_xll.HLV5r3.Financial.Cache.GetValue(IRCurve6m, U169)</f>
        <v>0.90052604878006293</v>
      </c>
      <c r="W169" s="12">
        <f t="shared" ca="1" si="8"/>
        <v>4.9620768227663765E-2</v>
      </c>
      <c r="X169" s="12">
        <f t="shared" ca="1" si="6"/>
        <v>4.9700652703340488E-2</v>
      </c>
    </row>
    <row r="170" spans="21:24">
      <c r="U170" s="8">
        <f t="shared" ca="1" si="7"/>
        <v>44424.695798032408</v>
      </c>
      <c r="V170" s="11">
        <f ca="1">_xll.HLV5r3.Financial.Cache.GetValue(IRCurve6m, U170)</f>
        <v>0.89966989486405968</v>
      </c>
      <c r="W170" s="12">
        <f t="shared" ca="1" si="8"/>
        <v>4.9620768227663765E-2</v>
      </c>
      <c r="X170" s="12">
        <f t="shared" ca="1" si="6"/>
        <v>4.9700026494547432E-2</v>
      </c>
    </row>
    <row r="171" spans="21:24">
      <c r="U171" s="8">
        <f t="shared" ca="1" si="7"/>
        <v>44431.695798032408</v>
      </c>
      <c r="V171" s="11">
        <f ca="1">_xll.HLV5r3.Financial.Cache.GetValue(IRCurve6m, U171)</f>
        <v>0.89881455491621298</v>
      </c>
      <c r="W171" s="12">
        <f t="shared" ca="1" si="8"/>
        <v>4.9620768227663765E-2</v>
      </c>
      <c r="X171" s="12">
        <f t="shared" ca="1" si="6"/>
        <v>4.9699411468054275E-2</v>
      </c>
    </row>
    <row r="172" spans="21:24">
      <c r="U172" s="8">
        <f t="shared" ca="1" si="7"/>
        <v>44438.695798032408</v>
      </c>
      <c r="V172" s="11">
        <f ca="1">_xll.HLV5r3.Financial.Cache.GetValue(IRCurve6m, U172)</f>
        <v>0.89796002816266174</v>
      </c>
      <c r="W172" s="12">
        <f t="shared" ca="1" si="8"/>
        <v>4.9620768227675346E-2</v>
      </c>
      <c r="X172" s="12">
        <f t="shared" ca="1" si="6"/>
        <v>4.9698807326985818E-2</v>
      </c>
    </row>
    <row r="173" spans="21:24">
      <c r="U173" s="8">
        <f t="shared" ca="1" si="7"/>
        <v>44445.695798032408</v>
      </c>
      <c r="V173" s="11">
        <f ca="1">_xll.HLV5r3.Financial.Cache.GetValue(IRCurve6m, U173)</f>
        <v>0.89710631383028083</v>
      </c>
      <c r="W173" s="12">
        <f t="shared" ca="1" si="8"/>
        <v>4.9620768227663765E-2</v>
      </c>
      <c r="X173" s="12">
        <f t="shared" ca="1" si="6"/>
        <v>4.969821378488342E-2</v>
      </c>
    </row>
    <row r="174" spans="21:24">
      <c r="U174" s="8">
        <f t="shared" ca="1" si="7"/>
        <v>44452.695798032408</v>
      </c>
      <c r="V174" s="11">
        <f ca="1">_xll.HLV5r3.Financial.Cache.GetValue(IRCurve6m, U174)</f>
        <v>0.89624426165211235</v>
      </c>
      <c r="W174" s="12">
        <f t="shared" ca="1" si="8"/>
        <v>5.0153585913139197E-2</v>
      </c>
      <c r="X174" s="12">
        <f t="shared" ca="1" si="6"/>
        <v>4.9702262504376996E-2</v>
      </c>
    </row>
    <row r="175" spans="21:24">
      <c r="U175" s="8">
        <f t="shared" ca="1" si="7"/>
        <v>44459.695798032408</v>
      </c>
      <c r="V175" s="11">
        <f ca="1">_xll.HLV5r3.Financial.Cache.GetValue(IRCurve6m, U175)</f>
        <v>0.89537618237601269</v>
      </c>
      <c r="W175" s="12">
        <f t="shared" ca="1" si="8"/>
        <v>5.0553202746827904E-2</v>
      </c>
      <c r="X175" s="12">
        <f t="shared" ca="1" si="6"/>
        <v>4.9709685424823215E-2</v>
      </c>
    </row>
    <row r="176" spans="21:24">
      <c r="U176" s="8">
        <f t="shared" ca="1" si="7"/>
        <v>44466.695798032408</v>
      </c>
      <c r="V176" s="11">
        <f ca="1">_xll.HLV5r3.Financial.Cache.GetValue(IRCurve6m, U176)</f>
        <v>0.89450894389930424</v>
      </c>
      <c r="W176" s="12">
        <f t="shared" ca="1" si="8"/>
        <v>5.0553202746827904E-2</v>
      </c>
      <c r="X176" s="12">
        <f t="shared" ca="1" si="6"/>
        <v>4.971698145774045E-2</v>
      </c>
    </row>
    <row r="177" spans="21:24">
      <c r="U177" s="8">
        <f t="shared" ca="1" si="7"/>
        <v>44473.695798032408</v>
      </c>
      <c r="V177" s="11">
        <f ca="1">_xll.HLV5r3.Financial.Cache.GetValue(IRCurve6m, U177)</f>
        <v>0.89364254540761023</v>
      </c>
      <c r="W177" s="12">
        <f t="shared" ca="1" si="8"/>
        <v>5.0553202746839485E-2</v>
      </c>
      <c r="X177" s="12">
        <f t="shared" ca="1" si="6"/>
        <v>4.9724153829082823E-2</v>
      </c>
    </row>
    <row r="178" spans="21:24">
      <c r="U178" s="8">
        <f t="shared" ca="1" si="7"/>
        <v>44480.695798032408</v>
      </c>
      <c r="V178" s="11">
        <f ca="1">_xll.HLV5r3.Financial.Cache.GetValue(IRCurve6m, U178)</f>
        <v>0.89277698608734268</v>
      </c>
      <c r="W178" s="12">
        <f t="shared" ca="1" si="8"/>
        <v>5.0553202746827904E-2</v>
      </c>
      <c r="X178" s="12">
        <f t="shared" ca="1" si="6"/>
        <v>4.9731205656369008E-2</v>
      </c>
    </row>
    <row r="179" spans="21:24">
      <c r="U179" s="8">
        <f t="shared" ca="1" si="7"/>
        <v>44487.695798032408</v>
      </c>
      <c r="V179" s="11">
        <f ca="1">_xll.HLV5r3.Financial.Cache.GetValue(IRCurve6m, U179)</f>
        <v>0.89191226512570154</v>
      </c>
      <c r="W179" s="12">
        <f t="shared" ca="1" si="8"/>
        <v>5.0553202746839485E-2</v>
      </c>
      <c r="X179" s="12">
        <f t="shared" ca="1" si="6"/>
        <v>4.973813995320045E-2</v>
      </c>
    </row>
    <row r="180" spans="21:24">
      <c r="U180" s="7"/>
      <c r="V180" s="7"/>
      <c r="W180" s="7"/>
      <c r="X180" s="7"/>
    </row>
    <row r="181" spans="21:24">
      <c r="U181" s="7"/>
      <c r="V181" s="7"/>
      <c r="W181" s="7"/>
      <c r="X181" s="7"/>
    </row>
    <row r="182" spans="21:24">
      <c r="U182" s="7"/>
      <c r="V182" s="7"/>
      <c r="W182" s="7"/>
      <c r="X182" s="7"/>
    </row>
    <row r="183" spans="21:24">
      <c r="U183" s="7"/>
      <c r="V183" s="7"/>
      <c r="W183" s="7"/>
      <c r="X183" s="7"/>
    </row>
    <row r="184" spans="21:24">
      <c r="U184" s="7"/>
      <c r="V184" s="7"/>
      <c r="W184" s="7"/>
      <c r="X184" s="7"/>
    </row>
    <row r="185" spans="21:24">
      <c r="U185" s="7"/>
      <c r="V185" s="7"/>
      <c r="W185" s="7"/>
      <c r="X185" s="7"/>
    </row>
    <row r="186" spans="21:24">
      <c r="U186" s="7"/>
      <c r="V186" s="7"/>
      <c r="W186" s="7"/>
      <c r="X186" s="7"/>
    </row>
    <row r="187" spans="21:24">
      <c r="U187" s="7"/>
      <c r="V187" s="7"/>
      <c r="W187" s="7"/>
      <c r="X187" s="7"/>
    </row>
    <row r="188" spans="21:24">
      <c r="U188" s="7"/>
      <c r="V188" s="7"/>
      <c r="W188" s="7"/>
      <c r="X188" s="7"/>
    </row>
    <row r="189" spans="21:24">
      <c r="U189" s="7"/>
      <c r="V189" s="7"/>
      <c r="W189" s="7"/>
      <c r="X189" s="7"/>
    </row>
    <row r="190" spans="21:24">
      <c r="U190" s="7"/>
      <c r="V190" s="7"/>
      <c r="W190" s="7"/>
      <c r="X190" s="7"/>
    </row>
    <row r="191" spans="21:24">
      <c r="U191" s="7"/>
      <c r="V191" s="7"/>
      <c r="W191" s="7"/>
      <c r="X191" s="7"/>
    </row>
    <row r="192" spans="21:24">
      <c r="U192" s="7"/>
      <c r="V192" s="7"/>
      <c r="W192" s="7"/>
      <c r="X192" s="7"/>
    </row>
    <row r="193" spans="21:24">
      <c r="U193" s="7"/>
      <c r="V193" s="7"/>
      <c r="W193" s="7"/>
      <c r="X193" s="7"/>
    </row>
    <row r="194" spans="21:24">
      <c r="U194" s="7"/>
      <c r="V194" s="7"/>
      <c r="W194" s="7"/>
      <c r="X194" s="7"/>
    </row>
    <row r="195" spans="21:24">
      <c r="U195" s="7"/>
      <c r="V195" s="7"/>
      <c r="W195" s="7"/>
      <c r="X195" s="7"/>
    </row>
    <row r="196" spans="21:24">
      <c r="U196" s="7"/>
      <c r="V196" s="7"/>
      <c r="W196" s="7"/>
      <c r="X196" s="7"/>
    </row>
    <row r="197" spans="21:24">
      <c r="U197" s="7"/>
      <c r="V197" s="7"/>
      <c r="W197" s="7"/>
      <c r="X197" s="7"/>
    </row>
    <row r="198" spans="21:24">
      <c r="U198" s="7"/>
      <c r="V198" s="7"/>
      <c r="W198" s="7"/>
      <c r="X198" s="7"/>
    </row>
    <row r="199" spans="21:24">
      <c r="U199" s="7"/>
      <c r="V199" s="7"/>
      <c r="W199" s="7"/>
      <c r="X199" s="7"/>
    </row>
    <row r="200" spans="21:24">
      <c r="U200" s="7"/>
      <c r="V200" s="7"/>
      <c r="W200" s="7"/>
      <c r="X200" s="7"/>
    </row>
    <row r="201" spans="21:24">
      <c r="U201" s="7"/>
      <c r="V201" s="7"/>
      <c r="W201" s="7"/>
      <c r="X201" s="7"/>
    </row>
    <row r="202" spans="21:24">
      <c r="U202" s="7"/>
      <c r="V202" s="7"/>
      <c r="W202" s="7"/>
      <c r="X202" s="7"/>
    </row>
  </sheetData>
  <protectedRanges>
    <protectedRange sqref="G6:G7" name="Range1_2_1"/>
    <protectedRange sqref="L6:L7" name="Range1_2_1_2"/>
    <protectedRange sqref="D14" name="Range2_1_1_1_1"/>
  </protectedRanges>
  <phoneticPr fontId="10" type="noConversion"/>
  <dataValidations count="5">
    <dataValidation type="list" allowBlank="1" showInputMessage="1" showErrorMessage="1" sqref="L6" xr:uid="{00000000-0002-0000-0400-000000000000}">
      <formula1>Frequency</formula1>
    </dataValidation>
    <dataValidation type="list" allowBlank="1" showInputMessage="1" showErrorMessage="1" sqref="L7" xr:uid="{00000000-0002-0000-0400-000001000000}">
      <formula1>DayCount</formula1>
    </dataValidation>
    <dataValidation type="list" allowBlank="1" showInputMessage="1" showErrorMessage="1" sqref="F11:F34" xr:uid="{00000000-0002-0000-0400-000002000000}">
      <formula1>Assets</formula1>
    </dataValidation>
    <dataValidation type="list" allowBlank="1" showInputMessage="1" showErrorMessage="1" sqref="D11" xr:uid="{00000000-0002-0000-0400-000003000000}">
      <formula1>"1M,3M,6M"</formula1>
    </dataValidation>
    <dataValidation type="list" allowBlank="1" showInputMessage="1" showErrorMessage="1" sqref="D14" xr:uid="{00000000-0002-0000-0400-000004000000}">
      <formula1>Algorithms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  <picture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N202"/>
  <sheetViews>
    <sheetView workbookViewId="0">
      <selection activeCell="G18" sqref="G18"/>
    </sheetView>
  </sheetViews>
  <sheetFormatPr defaultRowHeight="12.75"/>
  <cols>
    <col min="4" max="4" width="15.140625" bestFit="1" customWidth="1"/>
    <col min="13" max="13" width="25.28515625" bestFit="1" customWidth="1"/>
    <col min="14" max="14" width="15" bestFit="1" customWidth="1"/>
  </cols>
  <sheetData>
    <row r="1" spans="2:14">
      <c r="B1" s="3"/>
      <c r="C1" s="3"/>
      <c r="D1" s="3"/>
      <c r="E1" s="3"/>
      <c r="F1" s="3"/>
      <c r="G1" s="3"/>
      <c r="H1" s="3"/>
      <c r="I1" s="3"/>
      <c r="J1" s="3"/>
    </row>
    <row r="2" spans="2:14">
      <c r="B2" s="23"/>
      <c r="C2" s="23"/>
      <c r="D2" s="23"/>
      <c r="E2" s="23"/>
      <c r="F2" s="23"/>
      <c r="G2" s="23"/>
      <c r="H2" s="23"/>
      <c r="I2" s="23"/>
      <c r="J2" s="3"/>
    </row>
    <row r="3" spans="2:14" ht="23.25" thickBot="1">
      <c r="B3" s="24"/>
      <c r="C3" s="24"/>
      <c r="D3" s="36">
        <f ca="1">TODAY()</f>
        <v>43647</v>
      </c>
      <c r="E3" s="24" t="s">
        <v>44</v>
      </c>
      <c r="F3" s="24"/>
      <c r="G3" s="24"/>
      <c r="H3" s="24"/>
      <c r="I3" s="24"/>
      <c r="J3" s="4"/>
    </row>
    <row r="4" spans="2:14" ht="14.25" thickTop="1" thickBot="1">
      <c r="B4" s="19"/>
      <c r="C4" s="19"/>
      <c r="D4" s="19"/>
      <c r="E4" s="19"/>
      <c r="F4" s="19"/>
      <c r="G4" s="19"/>
      <c r="H4" s="19"/>
      <c r="I4" s="19"/>
      <c r="J4" s="4"/>
      <c r="M4" s="102" t="s">
        <v>75</v>
      </c>
      <c r="N4" s="102" t="s">
        <v>131</v>
      </c>
    </row>
    <row r="5" spans="2:14">
      <c r="B5" s="1"/>
      <c r="C5" s="26" t="s">
        <v>34</v>
      </c>
      <c r="D5" s="26" t="s">
        <v>35</v>
      </c>
      <c r="E5" s="26" t="s">
        <v>36</v>
      </c>
      <c r="F5" s="47"/>
      <c r="G5" s="26" t="s">
        <v>91</v>
      </c>
      <c r="H5" s="79"/>
      <c r="I5" s="1"/>
      <c r="J5" s="4"/>
      <c r="M5" t="s">
        <v>119</v>
      </c>
      <c r="N5" t="s">
        <v>132</v>
      </c>
    </row>
    <row r="6" spans="2:14">
      <c r="B6" s="1"/>
      <c r="C6" s="56" t="s">
        <v>26</v>
      </c>
      <c r="D6" s="49" t="s">
        <v>37</v>
      </c>
      <c r="E6" s="47" t="s">
        <v>31</v>
      </c>
      <c r="F6" s="47"/>
      <c r="G6" s="56">
        <v>1</v>
      </c>
      <c r="H6" s="47" t="str">
        <f>$E$22&amp;"-"&amp;G6</f>
        <v>IR-1</v>
      </c>
      <c r="I6" s="48"/>
      <c r="J6" s="4"/>
      <c r="M6" t="s">
        <v>120</v>
      </c>
      <c r="N6" t="s">
        <v>133</v>
      </c>
    </row>
    <row r="7" spans="2:14">
      <c r="B7" s="1"/>
      <c r="C7" s="56" t="s">
        <v>46</v>
      </c>
      <c r="D7" s="49" t="s">
        <v>32</v>
      </c>
      <c r="E7" s="47" t="s">
        <v>30</v>
      </c>
      <c r="F7" s="47"/>
      <c r="G7" s="56">
        <v>2</v>
      </c>
      <c r="H7" s="47" t="str">
        <f t="shared" ref="H7:H17" si="0">$E$22&amp;"-"&amp;G7</f>
        <v>IR-2</v>
      </c>
      <c r="I7" s="47"/>
      <c r="J7" s="4"/>
      <c r="M7" t="s">
        <v>121</v>
      </c>
      <c r="N7" t="s">
        <v>134</v>
      </c>
    </row>
    <row r="8" spans="2:14">
      <c r="B8" s="1"/>
      <c r="C8" s="56" t="s">
        <v>23</v>
      </c>
      <c r="D8" s="49" t="s">
        <v>38</v>
      </c>
      <c r="E8" s="47" t="s">
        <v>33</v>
      </c>
      <c r="F8" s="47"/>
      <c r="G8" s="56">
        <v>3</v>
      </c>
      <c r="H8" s="47" t="str">
        <f t="shared" si="0"/>
        <v>IR-3</v>
      </c>
      <c r="I8" s="47"/>
      <c r="J8" s="4"/>
      <c r="M8" t="s">
        <v>122</v>
      </c>
    </row>
    <row r="9" spans="2:14">
      <c r="B9" s="1"/>
      <c r="C9" s="56" t="s">
        <v>57</v>
      </c>
      <c r="D9" s="49" t="s">
        <v>39</v>
      </c>
      <c r="E9" s="47"/>
      <c r="F9" s="47"/>
      <c r="G9" s="56">
        <v>4</v>
      </c>
      <c r="H9" s="47" t="str">
        <f t="shared" si="0"/>
        <v>IR-4</v>
      </c>
      <c r="I9" s="47"/>
      <c r="J9" s="4"/>
      <c r="M9" t="s">
        <v>71</v>
      </c>
    </row>
    <row r="10" spans="2:14">
      <c r="B10" s="1"/>
      <c r="C10" s="56" t="s">
        <v>25</v>
      </c>
      <c r="D10" s="49" t="s">
        <v>40</v>
      </c>
      <c r="E10" s="47"/>
      <c r="F10" s="47"/>
      <c r="G10" s="56">
        <v>5</v>
      </c>
      <c r="H10" s="47" t="str">
        <f t="shared" si="0"/>
        <v>IR-5</v>
      </c>
      <c r="I10" s="47"/>
      <c r="J10" s="4"/>
      <c r="M10" t="s">
        <v>123</v>
      </c>
    </row>
    <row r="11" spans="2:14">
      <c r="B11" s="1"/>
      <c r="C11" s="56" t="s">
        <v>58</v>
      </c>
      <c r="D11" s="49" t="s">
        <v>41</v>
      </c>
      <c r="E11" s="47"/>
      <c r="F11" s="47"/>
      <c r="G11" s="56">
        <v>6</v>
      </c>
      <c r="H11" s="47" t="str">
        <f t="shared" si="0"/>
        <v>IR-6</v>
      </c>
      <c r="I11" s="47"/>
      <c r="J11" s="4"/>
      <c r="M11" t="s">
        <v>124</v>
      </c>
    </row>
    <row r="12" spans="2:14">
      <c r="B12" s="1"/>
      <c r="C12" s="56" t="s">
        <v>59</v>
      </c>
      <c r="D12" s="49" t="s">
        <v>42</v>
      </c>
      <c r="E12" s="47"/>
      <c r="F12" s="47"/>
      <c r="G12" s="56">
        <v>7</v>
      </c>
      <c r="H12" s="47" t="str">
        <f t="shared" si="0"/>
        <v>IR-7</v>
      </c>
      <c r="I12" s="47"/>
      <c r="J12" s="4"/>
      <c r="M12" t="s">
        <v>125</v>
      </c>
    </row>
    <row r="13" spans="2:14">
      <c r="B13" s="1"/>
      <c r="C13" s="6"/>
      <c r="D13" s="49" t="s">
        <v>43</v>
      </c>
      <c r="E13" s="47"/>
      <c r="F13" s="47"/>
      <c r="G13" s="56">
        <v>8</v>
      </c>
      <c r="H13" s="47" t="str">
        <f t="shared" si="0"/>
        <v>IR-8</v>
      </c>
      <c r="I13" s="47"/>
      <c r="J13" s="4"/>
      <c r="M13" t="s">
        <v>126</v>
      </c>
    </row>
    <row r="14" spans="2:14" ht="13.5" thickBot="1">
      <c r="B14" s="1"/>
      <c r="C14" s="6"/>
      <c r="D14" s="47"/>
      <c r="E14" s="47"/>
      <c r="F14" s="47"/>
      <c r="G14" s="56">
        <v>9</v>
      </c>
      <c r="H14" s="47" t="str">
        <f t="shared" si="0"/>
        <v>IR-9</v>
      </c>
      <c r="I14" s="47"/>
      <c r="J14" s="4"/>
      <c r="M14" t="s">
        <v>127</v>
      </c>
    </row>
    <row r="15" spans="2:14">
      <c r="B15" s="1"/>
      <c r="C15" s="26" t="s">
        <v>72</v>
      </c>
      <c r="D15" s="47"/>
      <c r="E15" s="26" t="s">
        <v>79</v>
      </c>
      <c r="F15" s="26" t="s">
        <v>90</v>
      </c>
      <c r="G15" s="56">
        <v>10</v>
      </c>
      <c r="H15" s="47" t="str">
        <f t="shared" si="0"/>
        <v>IR-10</v>
      </c>
      <c r="I15" s="47"/>
      <c r="J15" s="4"/>
      <c r="M15" t="s">
        <v>128</v>
      </c>
    </row>
    <row r="16" spans="2:14">
      <c r="B16" s="1"/>
      <c r="C16" s="56" t="s">
        <v>73</v>
      </c>
      <c r="D16" s="47"/>
      <c r="E16" s="56" t="s">
        <v>81</v>
      </c>
      <c r="F16" s="56" t="s">
        <v>80</v>
      </c>
      <c r="G16" s="56">
        <v>11</v>
      </c>
      <c r="H16" s="47" t="str">
        <f t="shared" si="0"/>
        <v>IR-11</v>
      </c>
      <c r="I16" s="47"/>
      <c r="J16" s="4"/>
      <c r="M16" t="s">
        <v>129</v>
      </c>
    </row>
    <row r="17" spans="2:13">
      <c r="B17" s="1"/>
      <c r="C17" s="86" t="s">
        <v>77</v>
      </c>
      <c r="D17" s="47"/>
      <c r="E17" s="56" t="s">
        <v>82</v>
      </c>
      <c r="F17" s="56" t="s">
        <v>83</v>
      </c>
      <c r="G17" s="56">
        <v>12</v>
      </c>
      <c r="H17" s="47" t="str">
        <f t="shared" si="0"/>
        <v>IR-12</v>
      </c>
      <c r="I17" s="47"/>
      <c r="J17" s="4"/>
      <c r="M17" t="s">
        <v>130</v>
      </c>
    </row>
    <row r="18" spans="2:13">
      <c r="B18" s="1"/>
      <c r="C18" s="56" t="s">
        <v>74</v>
      </c>
      <c r="D18" s="47"/>
      <c r="E18" s="56" t="s">
        <v>84</v>
      </c>
      <c r="F18" s="56" t="s">
        <v>85</v>
      </c>
      <c r="G18" s="47"/>
      <c r="H18" s="47"/>
      <c r="I18" s="47"/>
      <c r="J18" s="4"/>
    </row>
    <row r="19" spans="2:13">
      <c r="B19" s="1"/>
      <c r="C19" s="56" t="s">
        <v>75</v>
      </c>
      <c r="D19" s="47"/>
      <c r="E19" s="56" t="s">
        <v>86</v>
      </c>
      <c r="F19" s="56" t="s">
        <v>87</v>
      </c>
      <c r="G19" s="47"/>
      <c r="H19" s="47"/>
      <c r="I19" s="47"/>
      <c r="J19" s="4"/>
    </row>
    <row r="20" spans="2:13">
      <c r="B20" s="1"/>
      <c r="C20" s="56" t="s">
        <v>76</v>
      </c>
      <c r="D20" s="47"/>
      <c r="E20" s="56" t="s">
        <v>88</v>
      </c>
      <c r="F20" s="56" t="s">
        <v>89</v>
      </c>
      <c r="G20" s="47"/>
      <c r="H20" s="47"/>
      <c r="I20" s="47"/>
      <c r="J20" s="4"/>
    </row>
    <row r="21" spans="2:13">
      <c r="B21" s="1"/>
      <c r="C21" s="56" t="s">
        <v>77</v>
      </c>
      <c r="D21" s="47"/>
      <c r="E21" s="56"/>
      <c r="F21" s="56"/>
      <c r="G21" s="47"/>
      <c r="H21" s="47"/>
      <c r="I21" s="47"/>
      <c r="J21" s="4"/>
    </row>
    <row r="22" spans="2:13">
      <c r="B22" s="1"/>
      <c r="C22" s="56" t="s">
        <v>78</v>
      </c>
      <c r="D22" s="47"/>
      <c r="E22" s="81" t="str">
        <f>VLOOKUP(IRBootstrap1m!$D$15,FuturesCurrencyMap,2)</f>
        <v>IR</v>
      </c>
      <c r="F22" s="47"/>
      <c r="G22" t="s">
        <v>113</v>
      </c>
      <c r="H22" s="47"/>
      <c r="I22" s="47"/>
      <c r="J22" s="4"/>
    </row>
    <row r="23" spans="2:13">
      <c r="B23" s="1"/>
      <c r="C23" s="56"/>
      <c r="D23" s="6"/>
      <c r="E23" s="47"/>
      <c r="F23" s="47"/>
      <c r="G23" s="98" t="s">
        <v>114</v>
      </c>
      <c r="H23" s="47"/>
      <c r="I23" s="47"/>
      <c r="J23" s="4"/>
    </row>
    <row r="24" spans="2:13">
      <c r="B24" s="1"/>
      <c r="C24" s="6"/>
      <c r="D24" s="47"/>
      <c r="E24" s="47"/>
      <c r="F24" s="47"/>
      <c r="G24" s="99" t="s">
        <v>115</v>
      </c>
      <c r="H24" s="47"/>
      <c r="I24" s="47"/>
      <c r="J24" s="4"/>
    </row>
    <row r="25" spans="2:13">
      <c r="B25" s="1"/>
      <c r="C25" s="6"/>
      <c r="D25" s="47"/>
      <c r="E25" s="47"/>
      <c r="F25" s="47"/>
      <c r="G25" s="99" t="s">
        <v>70</v>
      </c>
      <c r="H25" s="47"/>
      <c r="I25" s="47"/>
      <c r="J25" s="4"/>
    </row>
    <row r="26" spans="2:13">
      <c r="B26" s="1"/>
      <c r="C26" s="6"/>
      <c r="D26" s="47"/>
      <c r="E26" s="47"/>
      <c r="F26" s="47"/>
      <c r="G26" s="100" t="s">
        <v>116</v>
      </c>
      <c r="H26" s="47"/>
      <c r="I26" s="47"/>
      <c r="J26" s="4"/>
    </row>
    <row r="27" spans="2:13">
      <c r="B27" s="1"/>
      <c r="C27" s="6"/>
      <c r="D27" s="47"/>
      <c r="E27" s="47"/>
      <c r="F27" s="47"/>
      <c r="G27" s="100" t="s">
        <v>117</v>
      </c>
      <c r="H27" s="47"/>
      <c r="I27" s="47"/>
      <c r="J27" s="4"/>
    </row>
    <row r="28" spans="2:13">
      <c r="B28" s="1"/>
      <c r="C28" s="6"/>
      <c r="D28" s="47"/>
      <c r="E28" s="47"/>
      <c r="F28" s="47"/>
      <c r="G28" s="101" t="s">
        <v>118</v>
      </c>
      <c r="H28" s="47"/>
      <c r="I28" s="47"/>
      <c r="J28" s="4"/>
    </row>
    <row r="29" spans="2:13">
      <c r="B29" s="1"/>
      <c r="C29" s="6"/>
      <c r="D29" s="47"/>
      <c r="E29" s="47"/>
      <c r="F29" s="47"/>
      <c r="G29" s="47"/>
      <c r="H29" s="47"/>
      <c r="I29" s="47"/>
      <c r="J29" s="4"/>
    </row>
    <row r="30" spans="2:13">
      <c r="B30" s="1"/>
      <c r="C30" s="6"/>
      <c r="D30" s="47"/>
      <c r="E30" s="47"/>
      <c r="F30" s="47"/>
      <c r="G30" s="47"/>
      <c r="H30" s="47"/>
      <c r="I30" s="47"/>
      <c r="J30" s="4"/>
    </row>
    <row r="31" spans="2:13">
      <c r="B31" s="1"/>
      <c r="C31" s="6"/>
      <c r="D31" s="47"/>
      <c r="E31" s="47"/>
      <c r="F31" s="47"/>
      <c r="G31" s="47"/>
      <c r="H31" s="47"/>
      <c r="I31" s="47"/>
      <c r="J31" s="4"/>
    </row>
    <row r="32" spans="2:13">
      <c r="B32" s="1"/>
      <c r="C32" s="6"/>
      <c r="D32" s="47"/>
      <c r="E32" s="47"/>
      <c r="F32" s="47"/>
      <c r="G32" s="47"/>
      <c r="H32" s="47"/>
      <c r="I32" s="47"/>
      <c r="J32" s="4"/>
    </row>
    <row r="33" spans="2:10">
      <c r="B33" s="1"/>
      <c r="C33" s="6"/>
      <c r="D33" s="47"/>
      <c r="E33" s="47"/>
      <c r="F33" s="47"/>
      <c r="G33" s="47"/>
      <c r="H33" s="47"/>
      <c r="I33" s="47"/>
      <c r="J33" s="4"/>
    </row>
    <row r="34" spans="2:10">
      <c r="B34" s="1"/>
      <c r="C34" s="6"/>
      <c r="D34" s="51"/>
      <c r="E34" s="51"/>
      <c r="F34" s="51"/>
      <c r="G34" s="47"/>
      <c r="H34" s="47"/>
      <c r="I34" s="47"/>
      <c r="J34" s="4"/>
    </row>
    <row r="35" spans="2:10">
      <c r="B35" s="1"/>
      <c r="C35" s="6"/>
      <c r="D35" s="47"/>
      <c r="E35" s="47"/>
      <c r="F35" s="47"/>
      <c r="G35" s="47"/>
      <c r="H35" s="47"/>
      <c r="I35" s="47"/>
      <c r="J35" s="4"/>
    </row>
    <row r="36" spans="2:10">
      <c r="B36" s="1"/>
      <c r="C36" s="6"/>
      <c r="D36" s="47"/>
      <c r="E36" s="47"/>
      <c r="F36" s="47"/>
      <c r="G36" s="47"/>
      <c r="H36" s="47"/>
      <c r="I36" s="47"/>
      <c r="J36" s="4"/>
    </row>
    <row r="37" spans="2:10">
      <c r="B37" s="1"/>
      <c r="C37" s="6"/>
      <c r="D37" s="47"/>
      <c r="E37" s="47"/>
      <c r="F37" s="47"/>
      <c r="G37" s="47"/>
      <c r="H37" s="47"/>
      <c r="I37" s="47"/>
      <c r="J37" s="4"/>
    </row>
    <row r="38" spans="2:10">
      <c r="B38" s="1"/>
      <c r="C38" s="6"/>
      <c r="D38" s="47"/>
      <c r="E38" s="47"/>
      <c r="F38" s="47"/>
      <c r="G38" s="47"/>
      <c r="H38" s="47"/>
      <c r="I38" s="47"/>
      <c r="J38" s="4"/>
    </row>
    <row r="39" spans="2:10">
      <c r="B39" s="1"/>
      <c r="C39" s="6"/>
      <c r="D39" s="47"/>
      <c r="E39" s="47"/>
      <c r="F39" s="47"/>
      <c r="G39" s="47"/>
      <c r="H39" s="50"/>
      <c r="I39" s="1"/>
      <c r="J39" s="4"/>
    </row>
    <row r="40" spans="2:10">
      <c r="B40" s="1"/>
      <c r="C40" s="6"/>
      <c r="D40" s="47"/>
      <c r="E40" s="47"/>
      <c r="F40" s="47"/>
      <c r="G40" s="47"/>
      <c r="H40" s="50"/>
      <c r="I40" s="1"/>
      <c r="J40" s="4"/>
    </row>
    <row r="41" spans="2:10">
      <c r="B41" s="1"/>
      <c r="C41" s="6"/>
      <c r="D41" s="47"/>
      <c r="E41" s="47"/>
      <c r="F41" s="47"/>
      <c r="G41" s="47"/>
      <c r="H41" s="50"/>
      <c r="I41" s="1"/>
      <c r="J41" s="4"/>
    </row>
    <row r="42" spans="2:10">
      <c r="B42" s="1"/>
      <c r="C42" s="6"/>
      <c r="D42" s="47"/>
      <c r="E42" s="47"/>
      <c r="F42" s="47"/>
      <c r="G42" s="47"/>
      <c r="H42" s="50"/>
      <c r="I42" s="1"/>
      <c r="J42" s="4"/>
    </row>
    <row r="43" spans="2:10">
      <c r="B43" s="1"/>
      <c r="C43" s="6"/>
      <c r="D43" s="47"/>
      <c r="E43" s="47"/>
      <c r="F43" s="47"/>
      <c r="G43" s="47"/>
      <c r="H43" s="50"/>
      <c r="I43" s="1"/>
      <c r="J43" s="4"/>
    </row>
    <row r="44" spans="2:10">
      <c r="B44" s="1"/>
      <c r="C44" s="6"/>
      <c r="D44" s="47"/>
      <c r="E44" s="47"/>
      <c r="F44" s="47"/>
      <c r="G44" s="47"/>
      <c r="H44" s="50"/>
      <c r="I44" s="1"/>
      <c r="J44" s="4"/>
    </row>
    <row r="45" spans="2:10">
      <c r="B45" s="1"/>
      <c r="C45" s="6"/>
      <c r="D45" s="47"/>
      <c r="E45" s="47"/>
      <c r="F45" s="47"/>
      <c r="G45" s="47"/>
      <c r="H45" s="50"/>
      <c r="I45" s="1"/>
      <c r="J45" s="4"/>
    </row>
    <row r="46" spans="2:10">
      <c r="B46" s="22"/>
      <c r="C46" s="6"/>
      <c r="D46" s="6"/>
      <c r="E46" s="6"/>
      <c r="F46" s="6"/>
      <c r="G46" s="1"/>
      <c r="H46" s="1"/>
      <c r="I46" s="1"/>
      <c r="J46" s="4"/>
    </row>
    <row r="47" spans="2:10">
      <c r="B47" s="6"/>
      <c r="C47" s="6"/>
      <c r="D47" s="1"/>
      <c r="E47" s="1"/>
      <c r="F47" s="1"/>
      <c r="G47" s="1"/>
      <c r="H47" s="1"/>
      <c r="I47" s="1"/>
      <c r="J47" s="4"/>
    </row>
    <row r="48" spans="2:10">
      <c r="B48" s="1"/>
      <c r="C48" s="6"/>
      <c r="D48" s="1"/>
      <c r="E48" s="1"/>
      <c r="F48" s="1"/>
      <c r="G48" s="1"/>
      <c r="H48" s="1"/>
      <c r="I48" s="21"/>
      <c r="J48" s="4"/>
    </row>
    <row r="49" spans="2:13">
      <c r="B49" s="4"/>
      <c r="C49" s="1"/>
      <c r="D49" s="4"/>
      <c r="E49" s="4"/>
      <c r="F49" s="4"/>
      <c r="G49" s="4"/>
      <c r="H49" s="4"/>
      <c r="I49" s="4"/>
      <c r="J49" s="4"/>
      <c r="K49" s="3"/>
      <c r="L49" s="3"/>
      <c r="M49" s="3"/>
    </row>
    <row r="50" spans="2:13">
      <c r="C50" s="4"/>
    </row>
    <row r="58" spans="2:13">
      <c r="B58" s="3"/>
      <c r="D58" s="3"/>
      <c r="E58" s="3"/>
      <c r="F58" s="3"/>
      <c r="G58" s="3"/>
      <c r="H58" s="3"/>
      <c r="I58" s="3"/>
      <c r="J58" s="3"/>
      <c r="K58" s="3"/>
      <c r="L58" s="3"/>
      <c r="M58" s="9"/>
    </row>
    <row r="59" spans="2:1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8"/>
    </row>
    <row r="60" spans="2:1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8"/>
    </row>
    <row r="61" spans="2:1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8"/>
    </row>
    <row r="62" spans="2:1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8"/>
    </row>
    <row r="63" spans="2:1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8"/>
    </row>
    <row r="64" spans="2:1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8"/>
    </row>
    <row r="65" spans="3:13">
      <c r="C65" s="3"/>
      <c r="M65" s="8"/>
    </row>
    <row r="66" spans="3:13">
      <c r="M66" s="8"/>
    </row>
    <row r="67" spans="3:13">
      <c r="M67" s="8"/>
    </row>
    <row r="68" spans="3:13">
      <c r="M68" s="8"/>
    </row>
    <row r="69" spans="3:13">
      <c r="M69" s="8"/>
    </row>
    <row r="70" spans="3:13">
      <c r="M70" s="8"/>
    </row>
    <row r="71" spans="3:13">
      <c r="M71" s="8"/>
    </row>
    <row r="72" spans="3:13">
      <c r="M72" s="8"/>
    </row>
    <row r="73" spans="3:13">
      <c r="M73" s="8"/>
    </row>
    <row r="74" spans="3:13">
      <c r="M74" s="8"/>
    </row>
    <row r="75" spans="3:13">
      <c r="M75" s="8"/>
    </row>
    <row r="76" spans="3:13">
      <c r="M76" s="8"/>
    </row>
    <row r="77" spans="3:13">
      <c r="M77" s="8"/>
    </row>
    <row r="78" spans="3:13">
      <c r="M78" s="8"/>
    </row>
    <row r="79" spans="3:13">
      <c r="M79" s="8"/>
    </row>
    <row r="80" spans="3:13">
      <c r="M80" s="8"/>
    </row>
    <row r="81" spans="13:13">
      <c r="M81" s="8"/>
    </row>
    <row r="82" spans="13:13">
      <c r="M82" s="8"/>
    </row>
    <row r="83" spans="13:13">
      <c r="M83" s="8"/>
    </row>
    <row r="84" spans="13:13">
      <c r="M84" s="8"/>
    </row>
    <row r="85" spans="13:13">
      <c r="M85" s="8"/>
    </row>
    <row r="86" spans="13:13">
      <c r="M86" s="8"/>
    </row>
    <row r="87" spans="13:13">
      <c r="M87" s="8"/>
    </row>
    <row r="88" spans="13:13">
      <c r="M88" s="8"/>
    </row>
    <row r="89" spans="13:13">
      <c r="M89" s="8"/>
    </row>
    <row r="90" spans="13:13">
      <c r="M90" s="8"/>
    </row>
    <row r="91" spans="13:13">
      <c r="M91" s="8"/>
    </row>
    <row r="92" spans="13:13">
      <c r="M92" s="8"/>
    </row>
    <row r="93" spans="13:13">
      <c r="M93" s="8"/>
    </row>
    <row r="94" spans="13:13">
      <c r="M94" s="8"/>
    </row>
    <row r="95" spans="13:13">
      <c r="M95" s="8"/>
    </row>
    <row r="96" spans="13:13">
      <c r="M96" s="8"/>
    </row>
    <row r="97" spans="13:13">
      <c r="M97" s="8"/>
    </row>
    <row r="98" spans="13:13">
      <c r="M98" s="8"/>
    </row>
    <row r="99" spans="13:13">
      <c r="M99" s="8"/>
    </row>
    <row r="100" spans="13:13">
      <c r="M100" s="8"/>
    </row>
    <row r="101" spans="13:13">
      <c r="M101" s="8"/>
    </row>
    <row r="102" spans="13:13">
      <c r="M102" s="8"/>
    </row>
    <row r="103" spans="13:13">
      <c r="M103" s="8"/>
    </row>
    <row r="104" spans="13:13">
      <c r="M104" s="8"/>
    </row>
    <row r="105" spans="13:13">
      <c r="M105" s="8"/>
    </row>
    <row r="106" spans="13:13">
      <c r="M106" s="8"/>
    </row>
    <row r="107" spans="13:13">
      <c r="M107" s="8"/>
    </row>
    <row r="108" spans="13:13">
      <c r="M108" s="8"/>
    </row>
    <row r="109" spans="13:13">
      <c r="M109" s="8"/>
    </row>
    <row r="110" spans="13:13">
      <c r="M110" s="8"/>
    </row>
    <row r="111" spans="13:13">
      <c r="M111" s="8"/>
    </row>
    <row r="112" spans="13:13">
      <c r="M112" s="8"/>
    </row>
    <row r="113" spans="13:13">
      <c r="M113" s="8"/>
    </row>
    <row r="114" spans="13:13">
      <c r="M114" s="8"/>
    </row>
    <row r="115" spans="13:13">
      <c r="M115" s="8"/>
    </row>
    <row r="116" spans="13:13">
      <c r="M116" s="8"/>
    </row>
    <row r="117" spans="13:13">
      <c r="M117" s="8"/>
    </row>
    <row r="118" spans="13:13">
      <c r="M118" s="8"/>
    </row>
    <row r="119" spans="13:13">
      <c r="M119" s="8"/>
    </row>
    <row r="120" spans="13:13">
      <c r="M120" s="8"/>
    </row>
    <row r="121" spans="13:13">
      <c r="M121" s="8"/>
    </row>
    <row r="122" spans="13:13">
      <c r="M122" s="8"/>
    </row>
    <row r="123" spans="13:13">
      <c r="M123" s="8"/>
    </row>
    <row r="124" spans="13:13">
      <c r="M124" s="8"/>
    </row>
    <row r="125" spans="13:13">
      <c r="M125" s="8"/>
    </row>
    <row r="126" spans="13:13">
      <c r="M126" s="8"/>
    </row>
    <row r="127" spans="13:13">
      <c r="M127" s="8"/>
    </row>
    <row r="128" spans="13:13">
      <c r="M128" s="8"/>
    </row>
    <row r="129" spans="13:13">
      <c r="M129" s="8"/>
    </row>
    <row r="130" spans="13:13">
      <c r="M130" s="8"/>
    </row>
    <row r="131" spans="13:13">
      <c r="M131" s="8"/>
    </row>
    <row r="132" spans="13:13">
      <c r="M132" s="8"/>
    </row>
    <row r="133" spans="13:13">
      <c r="M133" s="8"/>
    </row>
    <row r="134" spans="13:13">
      <c r="M134" s="8"/>
    </row>
    <row r="135" spans="13:13">
      <c r="M135" s="8"/>
    </row>
    <row r="136" spans="13:13">
      <c r="M136" s="8"/>
    </row>
    <row r="137" spans="13:13">
      <c r="M137" s="8"/>
    </row>
    <row r="138" spans="13:13">
      <c r="M138" s="8"/>
    </row>
    <row r="139" spans="13:13">
      <c r="M139" s="8"/>
    </row>
    <row r="140" spans="13:13">
      <c r="M140" s="8"/>
    </row>
    <row r="141" spans="13:13">
      <c r="M141" s="8"/>
    </row>
    <row r="142" spans="13:13">
      <c r="M142" s="8"/>
    </row>
    <row r="143" spans="13:13">
      <c r="M143" s="8"/>
    </row>
    <row r="144" spans="13:13">
      <c r="M144" s="8"/>
    </row>
    <row r="145" spans="13:13">
      <c r="M145" s="8"/>
    </row>
    <row r="146" spans="13:13">
      <c r="M146" s="8"/>
    </row>
    <row r="147" spans="13:13">
      <c r="M147" s="8"/>
    </row>
    <row r="148" spans="13:13">
      <c r="M148" s="8"/>
    </row>
    <row r="149" spans="13:13">
      <c r="M149" s="8"/>
    </row>
    <row r="150" spans="13:13">
      <c r="M150" s="8"/>
    </row>
    <row r="151" spans="13:13">
      <c r="M151" s="8"/>
    </row>
    <row r="152" spans="13:13">
      <c r="M152" s="8"/>
    </row>
    <row r="153" spans="13:13">
      <c r="M153" s="8"/>
    </row>
    <row r="154" spans="13:13">
      <c r="M154" s="8"/>
    </row>
    <row r="155" spans="13:13">
      <c r="M155" s="8"/>
    </row>
    <row r="156" spans="13:13">
      <c r="M156" s="8"/>
    </row>
    <row r="157" spans="13:13">
      <c r="M157" s="8"/>
    </row>
    <row r="158" spans="13:13">
      <c r="M158" s="8"/>
    </row>
    <row r="159" spans="13:13">
      <c r="M159" s="8"/>
    </row>
    <row r="160" spans="13:13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7"/>
    </row>
    <row r="181" spans="13:13">
      <c r="M181" s="7"/>
    </row>
    <row r="182" spans="13:13">
      <c r="M182" s="7"/>
    </row>
    <row r="183" spans="13:13">
      <c r="M183" s="7"/>
    </row>
    <row r="184" spans="13:13">
      <c r="M184" s="7"/>
    </row>
    <row r="185" spans="13:13">
      <c r="M185" s="7"/>
    </row>
    <row r="186" spans="13:13">
      <c r="M186" s="7"/>
    </row>
    <row r="187" spans="13:13">
      <c r="M187" s="7"/>
    </row>
    <row r="188" spans="13:13">
      <c r="M188" s="7"/>
    </row>
    <row r="189" spans="13:13">
      <c r="M189" s="7"/>
    </row>
    <row r="190" spans="13:13">
      <c r="M190" s="7"/>
    </row>
    <row r="191" spans="13:13">
      <c r="M191" s="7"/>
    </row>
    <row r="192" spans="13:13">
      <c r="M192" s="7"/>
    </row>
    <row r="193" spans="13:13">
      <c r="M193" s="7"/>
    </row>
    <row r="194" spans="13:13">
      <c r="M194" s="7"/>
    </row>
    <row r="195" spans="13:13">
      <c r="M195" s="7"/>
    </row>
    <row r="196" spans="13:13">
      <c r="M196" s="7"/>
    </row>
    <row r="197" spans="13:13">
      <c r="M197" s="7"/>
    </row>
    <row r="198" spans="13:13">
      <c r="M198" s="7"/>
    </row>
    <row r="199" spans="13:13">
      <c r="M199" s="7"/>
    </row>
    <row r="200" spans="13:13">
      <c r="M200" s="7"/>
    </row>
    <row r="201" spans="13:13">
      <c r="M201" s="7"/>
    </row>
    <row r="202" spans="13:13">
      <c r="M202" s="7"/>
    </row>
  </sheetData>
  <protectedRanges>
    <protectedRange sqref="G28 G23:G25" name="Range2_1"/>
  </protectedRanges>
  <phoneticPr fontId="1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Table of Contents</vt:lpstr>
      <vt:lpstr>AUD_OIS</vt:lpstr>
      <vt:lpstr>IRBootstrap1m</vt:lpstr>
      <vt:lpstr>IRBootstrap3m</vt:lpstr>
      <vt:lpstr>IRBootstrap6m</vt:lpstr>
      <vt:lpstr>Config</vt:lpstr>
      <vt:lpstr>Algorithms</vt:lpstr>
      <vt:lpstr>Assets</vt:lpstr>
      <vt:lpstr>DayCount</vt:lpstr>
      <vt:lpstr>Frequency</vt:lpstr>
      <vt:lpstr>FullFutCode</vt:lpstr>
      <vt:lpstr>FuturesCodes</vt:lpstr>
      <vt:lpstr>FuturesCurrencyMap</vt:lpstr>
      <vt:lpstr>IRCurve1m</vt:lpstr>
      <vt:lpstr>IRCurve3m</vt:lpstr>
      <vt:lpstr>IRCurve6m</vt:lpstr>
      <vt:lpstr>IRCurveOIS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2007-05-02T06:27:47Z</cp:lastPrinted>
  <dcterms:created xsi:type="dcterms:W3CDTF">2003-10-09T16:22:19Z</dcterms:created>
  <dcterms:modified xsi:type="dcterms:W3CDTF">2019-07-01T06:42:16Z</dcterms:modified>
</cp:coreProperties>
</file>