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ex\Documents\Visual Studio 2017\Projects\Highlander\FpML.V5r3.Applications\ExcelAPI\Spreadsheets\Inflation\"/>
    </mc:Choice>
  </mc:AlternateContent>
  <bookViews>
    <workbookView xWindow="7185" yWindow="-15" windowWidth="7305" windowHeight="11670" tabRatio="527" xr2:uid="{00000000-000D-0000-FFFF-FFFF00000000}"/>
  </bookViews>
  <sheets>
    <sheet name="CPIBootstrap6m" sheetId="44" r:id="rId1"/>
    <sheet name="RPIBootstrap6m" sheetId="48" r:id="rId2"/>
    <sheet name="Config" sheetId="46" r:id="rId3"/>
    <sheet name="Rates" sheetId="47" r:id="rId4"/>
  </sheets>
  <definedNames>
    <definedName name="Algorithms">Config!$G$6:$G$15</definedName>
    <definedName name="DayCount">Config!$D$6:$D$13</definedName>
    <definedName name="Frequency">Config!$C$6:$C$12</definedName>
    <definedName name="IRCurve1m">#REF!</definedName>
    <definedName name="IRCurve3m">#REF!</definedName>
    <definedName name="IRCurve6m" localSheetId="1">RPIBootstrap6m!$D$5</definedName>
    <definedName name="IRCurve6m">CPIBootstrap6m!$D$5</definedName>
  </definedNames>
  <calcPr calcId="171027" calcOnSave="0"/>
</workbook>
</file>

<file path=xl/calcChain.xml><?xml version="1.0" encoding="utf-8"?>
<calcChain xmlns="http://schemas.openxmlformats.org/spreadsheetml/2006/main">
  <c r="D11" i="44" l="1"/>
  <c r="D11" i="48"/>
  <c r="D7" i="48"/>
  <c r="T59" i="48" s="1"/>
  <c r="D7" i="44"/>
  <c r="D12" i="48" l="1"/>
  <c r="T59" i="44"/>
  <c r="D12" i="44"/>
  <c r="T60" i="48"/>
  <c r="G31" i="48"/>
  <c r="G30" i="48"/>
  <c r="G29" i="48"/>
  <c r="G28" i="48"/>
  <c r="G27" i="48"/>
  <c r="G26" i="48"/>
  <c r="G25" i="48"/>
  <c r="G24" i="48"/>
  <c r="G23" i="48"/>
  <c r="G22" i="48"/>
  <c r="G21" i="48"/>
  <c r="G20" i="48"/>
  <c r="G19" i="48"/>
  <c r="G18" i="48"/>
  <c r="B2" i="47"/>
  <c r="B3" i="47" s="1"/>
  <c r="F31" i="48"/>
  <c r="F30" i="48"/>
  <c r="F29" i="48"/>
  <c r="F28" i="48"/>
  <c r="F27" i="48"/>
  <c r="F26" i="48"/>
  <c r="F25" i="48"/>
  <c r="F24" i="48"/>
  <c r="F23" i="48"/>
  <c r="F22" i="48"/>
  <c r="F21" i="48"/>
  <c r="F20" i="48"/>
  <c r="F19" i="48"/>
  <c r="F18" i="48"/>
  <c r="F17" i="48"/>
  <c r="F16" i="48"/>
  <c r="F15" i="48"/>
  <c r="F14" i="48"/>
  <c r="F13" i="48"/>
  <c r="F12" i="48"/>
  <c r="F11" i="48"/>
  <c r="G31" i="44"/>
  <c r="G30" i="44"/>
  <c r="G29" i="44"/>
  <c r="G28" i="44"/>
  <c r="G27" i="44"/>
  <c r="G26" i="44"/>
  <c r="G25" i="44"/>
  <c r="G24" i="44"/>
  <c r="G23" i="44"/>
  <c r="G22" i="44"/>
  <c r="G21" i="44"/>
  <c r="G20" i="44"/>
  <c r="G19" i="44"/>
  <c r="G18" i="44"/>
  <c r="G11" i="44"/>
  <c r="F31" i="44"/>
  <c r="F30" i="44"/>
  <c r="F29" i="44"/>
  <c r="F28" i="44"/>
  <c r="F27" i="44"/>
  <c r="F26" i="44"/>
  <c r="F25" i="44"/>
  <c r="F24" i="44"/>
  <c r="F23" i="44"/>
  <c r="F22" i="44"/>
  <c r="F21" i="44"/>
  <c r="F20" i="44"/>
  <c r="F19" i="44"/>
  <c r="F18" i="44"/>
  <c r="F17" i="44"/>
  <c r="F16" i="44"/>
  <c r="F15" i="44"/>
  <c r="F14" i="44"/>
  <c r="F13" i="44"/>
  <c r="F12" i="44"/>
  <c r="F11" i="44"/>
  <c r="H37" i="47"/>
  <c r="H36" i="47"/>
  <c r="H35" i="47"/>
  <c r="H34" i="47"/>
  <c r="H33" i="47"/>
  <c r="H32" i="47"/>
  <c r="H31" i="47"/>
  <c r="H30" i="47"/>
  <c r="H29" i="47"/>
  <c r="H28" i="47"/>
  <c r="H27" i="47"/>
  <c r="H26" i="47"/>
  <c r="H25" i="47"/>
  <c r="H24" i="47"/>
  <c r="B24" i="47"/>
  <c r="B25" i="47" s="1"/>
  <c r="B26" i="47" s="1"/>
  <c r="B27" i="47" s="1"/>
  <c r="B28" i="47" s="1"/>
  <c r="B29" i="47" s="1"/>
  <c r="B30" i="47" s="1"/>
  <c r="F3" i="48"/>
  <c r="D49" i="48"/>
  <c r="B50" i="48"/>
  <c r="F3" i="44"/>
  <c r="D49" i="44"/>
  <c r="B50" i="44"/>
  <c r="T60" i="44" l="1"/>
  <c r="T61" i="44" s="1"/>
  <c r="G12" i="44"/>
  <c r="B4" i="47"/>
  <c r="G12" i="48"/>
  <c r="T61" i="48"/>
  <c r="G11" i="48"/>
  <c r="T62" i="48" l="1"/>
  <c r="B5" i="47"/>
  <c r="G13" i="48"/>
  <c r="G13" i="44"/>
  <c r="T62" i="44"/>
  <c r="T63" i="48" l="1"/>
  <c r="G14" i="48"/>
  <c r="B6" i="47"/>
  <c r="G14" i="44"/>
  <c r="T63" i="44"/>
  <c r="T64" i="48" l="1"/>
  <c r="G15" i="44"/>
  <c r="B7" i="47"/>
  <c r="G15" i="48"/>
  <c r="T64" i="44"/>
  <c r="T65" i="48" l="1"/>
  <c r="G16" i="44"/>
  <c r="B8" i="47"/>
  <c r="G16" i="48"/>
  <c r="T65" i="44"/>
  <c r="T66" i="48" l="1"/>
  <c r="G17" i="48"/>
  <c r="G17" i="44"/>
  <c r="T66" i="44"/>
  <c r="D5" i="48"/>
  <c r="D5" i="44"/>
  <c r="U66" i="44"/>
  <c r="U65" i="44"/>
  <c r="U64" i="44"/>
  <c r="U63" i="44"/>
  <c r="U62" i="44"/>
  <c r="U61" i="44"/>
  <c r="U60" i="44"/>
  <c r="U59" i="44"/>
  <c r="U66" i="48"/>
  <c r="U65" i="48"/>
  <c r="U64" i="48"/>
  <c r="U63" i="48"/>
  <c r="U62" i="48"/>
  <c r="U61" i="48"/>
  <c r="U60" i="48"/>
  <c r="U59" i="48"/>
  <c r="T67" i="48" l="1"/>
  <c r="V60" i="48"/>
  <c r="V59" i="48" s="1"/>
  <c r="V61" i="48"/>
  <c r="W60" i="48"/>
  <c r="W59" i="48" s="1"/>
  <c r="W61" i="48"/>
  <c r="V62" i="48"/>
  <c r="W62" i="48"/>
  <c r="V63" i="48"/>
  <c r="W63" i="48"/>
  <c r="V64" i="48"/>
  <c r="W64" i="48"/>
  <c r="V65" i="48"/>
  <c r="W65" i="48"/>
  <c r="V66" i="48"/>
  <c r="W66" i="48"/>
  <c r="V60" i="44"/>
  <c r="V59" i="44" s="1"/>
  <c r="W60" i="44"/>
  <c r="W59" i="44" s="1"/>
  <c r="V61" i="44"/>
  <c r="W61" i="44"/>
  <c r="V62" i="44"/>
  <c r="W62" i="44"/>
  <c r="V63" i="44"/>
  <c r="W63" i="44"/>
  <c r="V64" i="44"/>
  <c r="W64" i="44"/>
  <c r="V65" i="44"/>
  <c r="W65" i="44"/>
  <c r="W66" i="44"/>
  <c r="V66" i="44"/>
  <c r="T67" i="44"/>
  <c r="U67" i="48"/>
  <c r="U67" i="44"/>
  <c r="T68" i="48" l="1"/>
  <c r="V67" i="48"/>
  <c r="W67" i="48"/>
  <c r="W67" i="44"/>
  <c r="V67" i="44"/>
  <c r="T68" i="44"/>
  <c r="U68" i="48"/>
  <c r="U68" i="44"/>
  <c r="W68" i="48" l="1"/>
  <c r="V68" i="48"/>
  <c r="T69" i="48"/>
  <c r="W68" i="44"/>
  <c r="V68" i="44"/>
  <c r="T69" i="44"/>
  <c r="U69" i="48"/>
  <c r="U69" i="44"/>
  <c r="W69" i="48" l="1"/>
  <c r="V69" i="48"/>
  <c r="T70" i="48"/>
  <c r="W69" i="44"/>
  <c r="V69" i="44"/>
  <c r="T70" i="44"/>
  <c r="U70" i="48"/>
  <c r="U70" i="44"/>
  <c r="W70" i="48" l="1"/>
  <c r="V70" i="48"/>
  <c r="T71" i="48"/>
  <c r="W70" i="44"/>
  <c r="V70" i="44"/>
  <c r="T71" i="44"/>
  <c r="U71" i="48"/>
  <c r="U71" i="44"/>
  <c r="W71" i="48" l="1"/>
  <c r="V71" i="48"/>
  <c r="T72" i="48"/>
  <c r="W71" i="44"/>
  <c r="V71" i="44"/>
  <c r="T72" i="44"/>
  <c r="U72" i="48"/>
  <c r="U72" i="44"/>
  <c r="W72" i="48" l="1"/>
  <c r="V72" i="48"/>
  <c r="T73" i="48"/>
  <c r="W72" i="44"/>
  <c r="V72" i="44"/>
  <c r="T73" i="44"/>
  <c r="U73" i="48"/>
  <c r="U73" i="44"/>
  <c r="W73" i="48" l="1"/>
  <c r="V73" i="48"/>
  <c r="T74" i="48"/>
  <c r="T75" i="48" s="1"/>
  <c r="W73" i="44"/>
  <c r="V73" i="44"/>
  <c r="T74" i="44"/>
  <c r="U74" i="48"/>
  <c r="U75" i="48"/>
  <c r="U74" i="44"/>
  <c r="V74" i="48" l="1"/>
  <c r="W74" i="48"/>
  <c r="W75" i="48"/>
  <c r="V75" i="48"/>
  <c r="T76" i="48"/>
  <c r="W74" i="44"/>
  <c r="V74" i="44"/>
  <c r="T75" i="44"/>
  <c r="U76" i="48"/>
  <c r="U75" i="44"/>
  <c r="W76" i="48" l="1"/>
  <c r="V76" i="48"/>
  <c r="T77" i="48"/>
  <c r="W75" i="44"/>
  <c r="V75" i="44"/>
  <c r="T76" i="44"/>
  <c r="U77" i="48"/>
  <c r="U76" i="44"/>
  <c r="W77" i="48" l="1"/>
  <c r="V77" i="48"/>
  <c r="T78" i="48"/>
  <c r="W76" i="44"/>
  <c r="V76" i="44"/>
  <c r="T77" i="44"/>
  <c r="U78" i="48"/>
  <c r="U77" i="44"/>
  <c r="W78" i="48" l="1"/>
  <c r="V78" i="48"/>
  <c r="T79" i="48"/>
  <c r="W77" i="44"/>
  <c r="V77" i="44"/>
  <c r="T78" i="44"/>
  <c r="U79" i="48"/>
  <c r="U78" i="44"/>
  <c r="W79" i="48" l="1"/>
  <c r="V79" i="48"/>
  <c r="T80" i="48"/>
  <c r="W78" i="44"/>
  <c r="V78" i="44"/>
  <c r="T79" i="44"/>
  <c r="U80" i="48"/>
  <c r="U79" i="44"/>
  <c r="W80" i="48" l="1"/>
  <c r="V80" i="48"/>
  <c r="T81" i="48"/>
  <c r="W79" i="44"/>
  <c r="V79" i="44"/>
  <c r="T80" i="44"/>
  <c r="U81" i="48"/>
  <c r="U80" i="44"/>
  <c r="W81" i="48" l="1"/>
  <c r="V81" i="48"/>
  <c r="T82" i="48"/>
  <c r="W80" i="44"/>
  <c r="V80" i="44"/>
  <c r="T81" i="44"/>
  <c r="U82" i="48"/>
  <c r="U81" i="44"/>
  <c r="W82" i="48" l="1"/>
  <c r="V82" i="48"/>
  <c r="T83" i="48"/>
  <c r="W81" i="44"/>
  <c r="V81" i="44"/>
  <c r="T82" i="44"/>
  <c r="U83" i="48"/>
  <c r="U82" i="44"/>
  <c r="W83" i="48" l="1"/>
  <c r="V83" i="48"/>
  <c r="T84" i="48"/>
  <c r="W82" i="44"/>
  <c r="V82" i="44"/>
  <c r="T83" i="44"/>
  <c r="U84" i="48"/>
  <c r="U83" i="44"/>
  <c r="W84" i="48" l="1"/>
  <c r="V84" i="48"/>
  <c r="T85" i="48"/>
  <c r="W83" i="44"/>
  <c r="V83" i="44"/>
  <c r="T84" i="44"/>
  <c r="U85" i="48"/>
  <c r="U84" i="44"/>
  <c r="W85" i="48" l="1"/>
  <c r="V85" i="48"/>
  <c r="T86" i="48"/>
  <c r="W84" i="44"/>
  <c r="V84" i="44"/>
  <c r="T85" i="44"/>
  <c r="U86" i="48"/>
  <c r="U85" i="44"/>
  <c r="W86" i="48" l="1"/>
  <c r="V86" i="48"/>
  <c r="T87" i="48"/>
  <c r="W85" i="44"/>
  <c r="V85" i="44"/>
  <c r="T86" i="44"/>
  <c r="U87" i="48"/>
  <c r="U86" i="44"/>
  <c r="W87" i="48" l="1"/>
  <c r="V87" i="48"/>
  <c r="T88" i="48"/>
  <c r="W86" i="44"/>
  <c r="V86" i="44"/>
  <c r="T87" i="44"/>
  <c r="U88" i="48"/>
  <c r="U87" i="44"/>
  <c r="W88" i="48" l="1"/>
  <c r="V88" i="48"/>
  <c r="T89" i="48"/>
  <c r="W87" i="44"/>
  <c r="V87" i="44"/>
  <c r="T88" i="44"/>
  <c r="U89" i="48"/>
  <c r="U88" i="44"/>
  <c r="W89" i="48" l="1"/>
  <c r="V89" i="48"/>
  <c r="T90" i="48"/>
  <c r="W88" i="44"/>
  <c r="V88" i="44"/>
  <c r="T89" i="44"/>
  <c r="U90" i="48"/>
  <c r="U89" i="44"/>
  <c r="W90" i="48" l="1"/>
  <c r="V90" i="48"/>
  <c r="T91" i="48"/>
  <c r="W89" i="44"/>
  <c r="V89" i="44"/>
  <c r="T90" i="44"/>
  <c r="U91" i="48"/>
  <c r="U90" i="44"/>
  <c r="W91" i="48" l="1"/>
  <c r="V91" i="48"/>
  <c r="T92" i="48"/>
  <c r="W90" i="44"/>
  <c r="V90" i="44"/>
  <c r="T91" i="44"/>
  <c r="U92" i="48"/>
  <c r="U91" i="44"/>
  <c r="W92" i="48" l="1"/>
  <c r="V92" i="48"/>
  <c r="T93" i="48"/>
  <c r="W91" i="44"/>
  <c r="V91" i="44"/>
  <c r="T92" i="44"/>
  <c r="U93" i="48"/>
  <c r="U92" i="44"/>
  <c r="W93" i="48" l="1"/>
  <c r="V93" i="48"/>
  <c r="T94" i="48"/>
  <c r="W92" i="44"/>
  <c r="V92" i="44"/>
  <c r="T93" i="44"/>
  <c r="U94" i="48"/>
  <c r="U93" i="44"/>
  <c r="W94" i="48" l="1"/>
  <c r="V94" i="48"/>
  <c r="T95" i="48"/>
  <c r="W93" i="44"/>
  <c r="V93" i="44"/>
  <c r="T94" i="44"/>
  <c r="U95" i="48"/>
  <c r="U94" i="44"/>
  <c r="W95" i="48" l="1"/>
  <c r="V95" i="48"/>
  <c r="T96" i="48"/>
  <c r="W94" i="44"/>
  <c r="V94" i="44"/>
  <c r="T95" i="44"/>
  <c r="U96" i="48"/>
  <c r="U95" i="44"/>
  <c r="W96" i="48" l="1"/>
  <c r="V96" i="48"/>
  <c r="T97" i="48"/>
  <c r="W95" i="44"/>
  <c r="V95" i="44"/>
  <c r="T96" i="44"/>
  <c r="U97" i="48"/>
  <c r="U96" i="44"/>
  <c r="W97" i="48" l="1"/>
  <c r="V97" i="48"/>
  <c r="T98" i="48"/>
  <c r="W96" i="44"/>
  <c r="V96" i="44"/>
  <c r="T97" i="44"/>
  <c r="U98" i="48"/>
  <c r="U97" i="44"/>
  <c r="W98" i="48" l="1"/>
  <c r="V98" i="48"/>
  <c r="T99" i="48"/>
  <c r="W97" i="44"/>
  <c r="V97" i="44"/>
  <c r="T98" i="44"/>
  <c r="U99" i="48"/>
  <c r="U98" i="44"/>
  <c r="W99" i="48" l="1"/>
  <c r="V99" i="48"/>
  <c r="T100" i="48"/>
  <c r="W98" i="44"/>
  <c r="V98" i="44"/>
  <c r="T99" i="44"/>
  <c r="U100" i="48"/>
  <c r="U99" i="44"/>
  <c r="W100" i="48" l="1"/>
  <c r="V100" i="48"/>
  <c r="T101" i="48"/>
  <c r="W99" i="44"/>
  <c r="V99" i="44"/>
  <c r="T100" i="44"/>
  <c r="U101" i="48"/>
  <c r="U100" i="44"/>
  <c r="W101" i="48" l="1"/>
  <c r="V101" i="48"/>
  <c r="T102" i="48"/>
  <c r="W100" i="44"/>
  <c r="V100" i="44"/>
  <c r="T101" i="44"/>
  <c r="U102" i="48"/>
  <c r="U101" i="44"/>
  <c r="W102" i="48" l="1"/>
  <c r="V102" i="48"/>
  <c r="T103" i="48"/>
  <c r="W101" i="44"/>
  <c r="V101" i="44"/>
  <c r="T102" i="44"/>
  <c r="U103" i="48"/>
  <c r="U102" i="44"/>
  <c r="W103" i="48" l="1"/>
  <c r="V103" i="48"/>
  <c r="T104" i="48"/>
  <c r="W102" i="44"/>
  <c r="V102" i="44"/>
  <c r="T103" i="44"/>
  <c r="U104" i="48"/>
  <c r="U103" i="44"/>
  <c r="W104" i="48" l="1"/>
  <c r="V104" i="48"/>
  <c r="T105" i="48"/>
  <c r="W103" i="44"/>
  <c r="V103" i="44"/>
  <c r="T104" i="44"/>
  <c r="U105" i="48"/>
  <c r="U104" i="44"/>
  <c r="W105" i="48" l="1"/>
  <c r="V105" i="48"/>
  <c r="T106" i="48"/>
  <c r="W104" i="44"/>
  <c r="V104" i="44"/>
  <c r="T105" i="44"/>
  <c r="U106" i="48"/>
  <c r="U105" i="44"/>
  <c r="W106" i="48" l="1"/>
  <c r="V106" i="48"/>
  <c r="T107" i="48"/>
  <c r="W105" i="44"/>
  <c r="V105" i="44"/>
  <c r="T106" i="44"/>
  <c r="U107" i="48"/>
  <c r="U106" i="44"/>
  <c r="W107" i="48" l="1"/>
  <c r="V107" i="48"/>
  <c r="T108" i="48"/>
  <c r="W106" i="44"/>
  <c r="V106" i="44"/>
  <c r="T107" i="44"/>
  <c r="U108" i="48"/>
  <c r="U107" i="44"/>
  <c r="W108" i="48" l="1"/>
  <c r="V108" i="48"/>
  <c r="T109" i="48"/>
  <c r="W107" i="44"/>
  <c r="V107" i="44"/>
  <c r="T108" i="44"/>
  <c r="U109" i="48"/>
  <c r="U108" i="44"/>
  <c r="W109" i="48" l="1"/>
  <c r="V109" i="48"/>
  <c r="T110" i="48"/>
  <c r="W108" i="44"/>
  <c r="V108" i="44"/>
  <c r="T109" i="44"/>
  <c r="U110" i="48"/>
  <c r="U109" i="44"/>
  <c r="W110" i="48" l="1"/>
  <c r="V110" i="48"/>
  <c r="T111" i="48"/>
  <c r="W109" i="44"/>
  <c r="V109" i="44"/>
  <c r="T110" i="44"/>
  <c r="U111" i="48"/>
  <c r="U110" i="44"/>
  <c r="W111" i="48" l="1"/>
  <c r="V111" i="48"/>
  <c r="T112" i="48"/>
  <c r="W110" i="44"/>
  <c r="V110" i="44"/>
  <c r="T111" i="44"/>
  <c r="U112" i="48"/>
  <c r="U111" i="44"/>
  <c r="W112" i="48" l="1"/>
  <c r="V112" i="48"/>
  <c r="T113" i="48"/>
  <c r="W111" i="44"/>
  <c r="V111" i="44"/>
  <c r="T112" i="44"/>
  <c r="U113" i="48"/>
  <c r="U112" i="44"/>
  <c r="W113" i="48" l="1"/>
  <c r="V113" i="48"/>
  <c r="T114" i="48"/>
  <c r="W112" i="44"/>
  <c r="V112" i="44"/>
  <c r="T113" i="44"/>
  <c r="U114" i="48"/>
  <c r="U113" i="44"/>
  <c r="W114" i="48" l="1"/>
  <c r="V114" i="48"/>
  <c r="T115" i="48"/>
  <c r="W113" i="44"/>
  <c r="V113" i="44"/>
  <c r="T114" i="44"/>
  <c r="U115" i="48"/>
  <c r="U114" i="44"/>
  <c r="W115" i="48" l="1"/>
  <c r="V115" i="48"/>
  <c r="T116" i="48"/>
  <c r="W114" i="44"/>
  <c r="V114" i="44"/>
  <c r="T115" i="44"/>
  <c r="U116" i="48"/>
  <c r="U115" i="44"/>
  <c r="W116" i="48" l="1"/>
  <c r="V116" i="48"/>
  <c r="T117" i="48"/>
  <c r="W115" i="44"/>
  <c r="V115" i="44"/>
  <c r="T116" i="44"/>
  <c r="U117" i="48"/>
  <c r="U116" i="44"/>
  <c r="W117" i="48" l="1"/>
  <c r="V117" i="48"/>
  <c r="T118" i="48"/>
  <c r="W116" i="44"/>
  <c r="V116" i="44"/>
  <c r="T117" i="44"/>
  <c r="U118" i="48"/>
  <c r="U117" i="44"/>
  <c r="W118" i="48" l="1"/>
  <c r="V118" i="48"/>
  <c r="T119" i="48"/>
  <c r="W117" i="44"/>
  <c r="V117" i="44"/>
  <c r="T118" i="44"/>
  <c r="U119" i="48"/>
  <c r="U118" i="44"/>
  <c r="W119" i="48" l="1"/>
  <c r="V119" i="48"/>
  <c r="T120" i="48"/>
  <c r="W118" i="44"/>
  <c r="V118" i="44"/>
  <c r="T119" i="44"/>
  <c r="U120" i="48"/>
  <c r="U119" i="44"/>
  <c r="W120" i="48" l="1"/>
  <c r="V120" i="48"/>
  <c r="T121" i="48"/>
  <c r="W119" i="44"/>
  <c r="V119" i="44"/>
  <c r="T120" i="44"/>
  <c r="U121" i="48"/>
  <c r="U120" i="44"/>
  <c r="W121" i="48" l="1"/>
  <c r="V121" i="48"/>
  <c r="T122" i="48"/>
  <c r="W120" i="44"/>
  <c r="V120" i="44"/>
  <c r="T121" i="44"/>
  <c r="U122" i="48"/>
  <c r="U121" i="44"/>
  <c r="W122" i="48" l="1"/>
  <c r="V122" i="48"/>
  <c r="T123" i="48"/>
  <c r="W121" i="44"/>
  <c r="V121" i="44"/>
  <c r="T122" i="44"/>
  <c r="U123" i="48"/>
  <c r="U122" i="44"/>
  <c r="W123" i="48" l="1"/>
  <c r="V123" i="48"/>
  <c r="T124" i="48"/>
  <c r="W122" i="44"/>
  <c r="V122" i="44"/>
  <c r="T123" i="44"/>
  <c r="U124" i="48"/>
  <c r="U123" i="44"/>
  <c r="W124" i="48" l="1"/>
  <c r="V124" i="48"/>
  <c r="T125" i="48"/>
  <c r="W123" i="44"/>
  <c r="V123" i="44"/>
  <c r="T124" i="44"/>
  <c r="U125" i="48"/>
  <c r="U124" i="44"/>
  <c r="W125" i="48" l="1"/>
  <c r="V125" i="48"/>
  <c r="T126" i="48"/>
  <c r="W124" i="44"/>
  <c r="V124" i="44"/>
  <c r="T125" i="44"/>
  <c r="U126" i="48"/>
  <c r="U125" i="44"/>
  <c r="W126" i="48" l="1"/>
  <c r="V126" i="48"/>
  <c r="T127" i="48"/>
  <c r="W125" i="44"/>
  <c r="V125" i="44"/>
  <c r="T126" i="44"/>
  <c r="U127" i="48"/>
  <c r="U126" i="44"/>
  <c r="W127" i="48" l="1"/>
  <c r="V127" i="48"/>
  <c r="T128" i="48"/>
  <c r="W126" i="44"/>
  <c r="V126" i="44"/>
  <c r="T127" i="44"/>
  <c r="U128" i="48"/>
  <c r="U127" i="44"/>
  <c r="W128" i="48" l="1"/>
  <c r="V128" i="48"/>
  <c r="T129" i="48"/>
  <c r="W127" i="44"/>
  <c r="V127" i="44"/>
  <c r="T128" i="44"/>
  <c r="U129" i="48"/>
  <c r="U128" i="44"/>
  <c r="W129" i="48" l="1"/>
  <c r="V129" i="48"/>
  <c r="T130" i="48"/>
  <c r="W128" i="44"/>
  <c r="V128" i="44"/>
  <c r="T129" i="44"/>
  <c r="U130" i="48"/>
  <c r="U129" i="44"/>
  <c r="W130" i="48" l="1"/>
  <c r="V130" i="48"/>
  <c r="T131" i="48"/>
  <c r="W129" i="44"/>
  <c r="V129" i="44"/>
  <c r="T130" i="44"/>
  <c r="U131" i="48"/>
  <c r="U130" i="44"/>
  <c r="W131" i="48" l="1"/>
  <c r="V131" i="48"/>
  <c r="T132" i="48"/>
  <c r="W130" i="44"/>
  <c r="V130" i="44"/>
  <c r="T131" i="44"/>
  <c r="U132" i="48"/>
  <c r="U131" i="44"/>
  <c r="W132" i="48" l="1"/>
  <c r="V132" i="48"/>
  <c r="T133" i="48"/>
  <c r="W131" i="44"/>
  <c r="V131" i="44"/>
  <c r="T132" i="44"/>
  <c r="U133" i="48"/>
  <c r="U132" i="44"/>
  <c r="W133" i="48" l="1"/>
  <c r="V133" i="48"/>
  <c r="T134" i="48"/>
  <c r="W132" i="44"/>
  <c r="V132" i="44"/>
  <c r="T133" i="44"/>
  <c r="U134" i="48"/>
  <c r="U133" i="44"/>
  <c r="W134" i="48" l="1"/>
  <c r="V134" i="48"/>
  <c r="T135" i="48"/>
  <c r="W133" i="44"/>
  <c r="V133" i="44"/>
  <c r="T134" i="44"/>
  <c r="U135" i="48"/>
  <c r="U134" i="44"/>
  <c r="W135" i="48" l="1"/>
  <c r="V135" i="48"/>
  <c r="T136" i="48"/>
  <c r="W134" i="44"/>
  <c r="V134" i="44"/>
  <c r="T135" i="44"/>
  <c r="U136" i="48"/>
  <c r="U135" i="44"/>
  <c r="W136" i="48" l="1"/>
  <c r="V136" i="48"/>
  <c r="T137" i="48"/>
  <c r="W135" i="44"/>
  <c r="V135" i="44"/>
  <c r="T136" i="44"/>
  <c r="U137" i="48"/>
  <c r="U136" i="44"/>
  <c r="W137" i="48" l="1"/>
  <c r="V137" i="48"/>
  <c r="T138" i="48"/>
  <c r="W136" i="44"/>
  <c r="V136" i="44"/>
  <c r="T137" i="44"/>
  <c r="U138" i="48"/>
  <c r="U137" i="44"/>
  <c r="W138" i="48" l="1"/>
  <c r="V138" i="48"/>
  <c r="T139" i="48"/>
  <c r="W137" i="44"/>
  <c r="V137" i="44"/>
  <c r="T138" i="44"/>
  <c r="U139" i="48"/>
  <c r="U138" i="44"/>
  <c r="W139" i="48" l="1"/>
  <c r="V139" i="48"/>
  <c r="T140" i="48"/>
  <c r="W138" i="44"/>
  <c r="V138" i="44"/>
  <c r="T139" i="44"/>
  <c r="U140" i="48"/>
  <c r="U139" i="44"/>
  <c r="W140" i="48" l="1"/>
  <c r="V140" i="48"/>
  <c r="T141" i="48"/>
  <c r="W139" i="44"/>
  <c r="V139" i="44"/>
  <c r="T140" i="44"/>
  <c r="U141" i="48"/>
  <c r="U140" i="44"/>
  <c r="W141" i="48" l="1"/>
  <c r="V141" i="48"/>
  <c r="T142" i="48"/>
  <c r="W140" i="44"/>
  <c r="V140" i="44"/>
  <c r="T141" i="44"/>
  <c r="U142" i="48"/>
  <c r="U141" i="44"/>
  <c r="W142" i="48" l="1"/>
  <c r="V142" i="48"/>
  <c r="T143" i="48"/>
  <c r="W141" i="44"/>
  <c r="V141" i="44"/>
  <c r="T142" i="44"/>
  <c r="U143" i="48"/>
  <c r="U142" i="44"/>
  <c r="W143" i="48" l="1"/>
  <c r="V143" i="48"/>
  <c r="T144" i="48"/>
  <c r="W142" i="44"/>
  <c r="V142" i="44"/>
  <c r="T143" i="44"/>
  <c r="U144" i="48"/>
  <c r="U143" i="44"/>
  <c r="W144" i="48" l="1"/>
  <c r="V144" i="48"/>
  <c r="T145" i="48"/>
  <c r="W143" i="44"/>
  <c r="V143" i="44"/>
  <c r="T144" i="44"/>
  <c r="U145" i="48"/>
  <c r="U144" i="44"/>
  <c r="W145" i="48" l="1"/>
  <c r="V145" i="48"/>
  <c r="T146" i="48"/>
  <c r="W144" i="44"/>
  <c r="V144" i="44"/>
  <c r="T145" i="44"/>
  <c r="U146" i="48"/>
  <c r="U145" i="44"/>
  <c r="W146" i="48" l="1"/>
  <c r="V146" i="48"/>
  <c r="T147" i="48"/>
  <c r="W145" i="44"/>
  <c r="V145" i="44"/>
  <c r="T146" i="44"/>
  <c r="U147" i="48"/>
  <c r="U146" i="44"/>
  <c r="W147" i="48" l="1"/>
  <c r="V147" i="48"/>
  <c r="T148" i="48"/>
  <c r="W146" i="44"/>
  <c r="V146" i="44"/>
  <c r="T147" i="44"/>
  <c r="U148" i="48"/>
  <c r="U147" i="44"/>
  <c r="W148" i="48" l="1"/>
  <c r="V148" i="48"/>
  <c r="T149" i="48"/>
  <c r="W147" i="44"/>
  <c r="V147" i="44"/>
  <c r="T148" i="44"/>
  <c r="U149" i="48"/>
  <c r="U148" i="44"/>
  <c r="W149" i="48" l="1"/>
  <c r="V149" i="48"/>
  <c r="T150" i="48"/>
  <c r="W148" i="44"/>
  <c r="V148" i="44"/>
  <c r="T149" i="44"/>
  <c r="U150" i="48"/>
  <c r="U149" i="44"/>
  <c r="W150" i="48" l="1"/>
  <c r="V150" i="48"/>
  <c r="T151" i="48"/>
  <c r="W149" i="44"/>
  <c r="V149" i="44"/>
  <c r="T150" i="44"/>
  <c r="U151" i="48"/>
  <c r="U150" i="44"/>
  <c r="W151" i="48" l="1"/>
  <c r="V151" i="48"/>
  <c r="T152" i="48"/>
  <c r="W150" i="44"/>
  <c r="V150" i="44"/>
  <c r="T151" i="44"/>
  <c r="U152" i="48"/>
  <c r="U151" i="44"/>
  <c r="W152" i="48" l="1"/>
  <c r="V152" i="48"/>
  <c r="T153" i="48"/>
  <c r="W151" i="44"/>
  <c r="V151" i="44"/>
  <c r="T152" i="44"/>
  <c r="U153" i="48"/>
  <c r="U152" i="44"/>
  <c r="W153" i="48" l="1"/>
  <c r="V153" i="48"/>
  <c r="T154" i="48"/>
  <c r="W152" i="44"/>
  <c r="V152" i="44"/>
  <c r="T153" i="44"/>
  <c r="U154" i="48"/>
  <c r="U153" i="44"/>
  <c r="W154" i="48" l="1"/>
  <c r="V154" i="48"/>
  <c r="T155" i="48"/>
  <c r="W153" i="44"/>
  <c r="V153" i="44"/>
  <c r="T154" i="44"/>
  <c r="U155" i="48"/>
  <c r="U154" i="44"/>
  <c r="W155" i="48" l="1"/>
  <c r="V155" i="48"/>
  <c r="T156" i="48"/>
  <c r="W154" i="44"/>
  <c r="V154" i="44"/>
  <c r="T155" i="44"/>
  <c r="U156" i="48"/>
  <c r="U155" i="44"/>
  <c r="W156" i="48" l="1"/>
  <c r="V156" i="48"/>
  <c r="T157" i="48"/>
  <c r="W155" i="44"/>
  <c r="V155" i="44"/>
  <c r="T156" i="44"/>
  <c r="U157" i="48"/>
  <c r="U156" i="44"/>
  <c r="W157" i="48" l="1"/>
  <c r="V157" i="48"/>
  <c r="T158" i="48"/>
  <c r="W156" i="44"/>
  <c r="V156" i="44"/>
  <c r="T157" i="44"/>
  <c r="U158" i="48"/>
  <c r="U157" i="44"/>
  <c r="W158" i="48" l="1"/>
  <c r="V158" i="48"/>
  <c r="T159" i="48"/>
  <c r="W157" i="44"/>
  <c r="V157" i="44"/>
  <c r="T158" i="44"/>
  <c r="U159" i="48"/>
  <c r="U158" i="44"/>
  <c r="W159" i="48" l="1"/>
  <c r="V159" i="48"/>
  <c r="T160" i="48"/>
  <c r="W158" i="44"/>
  <c r="V158" i="44"/>
  <c r="T159" i="44"/>
  <c r="U160" i="48"/>
  <c r="U159" i="44"/>
  <c r="W160" i="48" l="1"/>
  <c r="V160" i="48"/>
  <c r="T161" i="48"/>
  <c r="W159" i="44"/>
  <c r="V159" i="44"/>
  <c r="T160" i="44"/>
  <c r="U161" i="48"/>
  <c r="U160" i="44"/>
  <c r="W161" i="48" l="1"/>
  <c r="V161" i="48"/>
  <c r="T162" i="48"/>
  <c r="W160" i="44"/>
  <c r="V160" i="44"/>
  <c r="T161" i="44"/>
  <c r="U162" i="48"/>
  <c r="U161" i="44"/>
  <c r="W162" i="48" l="1"/>
  <c r="V162" i="48"/>
  <c r="T163" i="48"/>
  <c r="W161" i="44"/>
  <c r="V161" i="44"/>
  <c r="T162" i="44"/>
  <c r="U163" i="48"/>
  <c r="U162" i="44"/>
  <c r="W163" i="48" l="1"/>
  <c r="V163" i="48"/>
  <c r="T164" i="48"/>
  <c r="W162" i="44"/>
  <c r="V162" i="44"/>
  <c r="T163" i="44"/>
  <c r="U164" i="48"/>
  <c r="U163" i="44"/>
  <c r="W164" i="48" l="1"/>
  <c r="V164" i="48"/>
  <c r="T165" i="48"/>
  <c r="W163" i="44"/>
  <c r="V163" i="44"/>
  <c r="T164" i="44"/>
  <c r="U165" i="48"/>
  <c r="U164" i="44"/>
  <c r="W165" i="48" l="1"/>
  <c r="V165" i="48"/>
  <c r="T166" i="48"/>
  <c r="W164" i="44"/>
  <c r="V164" i="44"/>
  <c r="T165" i="44"/>
  <c r="U166" i="48"/>
  <c r="U165" i="44"/>
  <c r="W166" i="48" l="1"/>
  <c r="V166" i="48"/>
  <c r="T167" i="48"/>
  <c r="W165" i="44"/>
  <c r="V165" i="44"/>
  <c r="T166" i="44"/>
  <c r="U167" i="48"/>
  <c r="U166" i="44"/>
  <c r="W167" i="48" l="1"/>
  <c r="V167" i="48"/>
  <c r="T168" i="48"/>
  <c r="W166" i="44"/>
  <c r="V166" i="44"/>
  <c r="T167" i="44"/>
  <c r="U168" i="48"/>
  <c r="U167" i="44"/>
  <c r="W168" i="48" l="1"/>
  <c r="V168" i="48"/>
  <c r="T169" i="48"/>
  <c r="W167" i="44"/>
  <c r="V167" i="44"/>
  <c r="T168" i="44"/>
  <c r="U169" i="48"/>
  <c r="U168" i="44"/>
  <c r="W169" i="48" l="1"/>
  <c r="V169" i="48"/>
  <c r="T170" i="48"/>
  <c r="W168" i="44"/>
  <c r="V168" i="44"/>
  <c r="T169" i="44"/>
  <c r="U170" i="48"/>
  <c r="U169" i="44"/>
  <c r="W170" i="48" l="1"/>
  <c r="V170" i="48"/>
  <c r="T171" i="48"/>
  <c r="W169" i="44"/>
  <c r="V169" i="44"/>
  <c r="T170" i="44"/>
  <c r="U171" i="48"/>
  <c r="U170" i="44"/>
  <c r="W171" i="48" l="1"/>
  <c r="V171" i="48"/>
  <c r="T172" i="48"/>
  <c r="W170" i="44"/>
  <c r="V170" i="44"/>
  <c r="T171" i="44"/>
  <c r="U172" i="48"/>
  <c r="U171" i="44"/>
  <c r="W172" i="48" l="1"/>
  <c r="V172" i="48"/>
  <c r="T173" i="48"/>
  <c r="W171" i="44"/>
  <c r="V171" i="44"/>
  <c r="T172" i="44"/>
  <c r="U173" i="48"/>
  <c r="U172" i="44"/>
  <c r="W173" i="48" l="1"/>
  <c r="V173" i="48"/>
  <c r="T174" i="48"/>
  <c r="W172" i="44"/>
  <c r="V172" i="44"/>
  <c r="T173" i="44"/>
  <c r="U174" i="48"/>
  <c r="U173" i="44"/>
  <c r="W174" i="48" l="1"/>
  <c r="V174" i="48"/>
  <c r="T175" i="48"/>
  <c r="W173" i="44"/>
  <c r="V173" i="44"/>
  <c r="T174" i="44"/>
  <c r="U175" i="48"/>
  <c r="U174" i="44"/>
  <c r="W175" i="48" l="1"/>
  <c r="V175" i="48"/>
  <c r="T176" i="48"/>
  <c r="W174" i="44"/>
  <c r="V174" i="44"/>
  <c r="T175" i="44"/>
  <c r="U176" i="48"/>
  <c r="U175" i="44"/>
  <c r="W176" i="48" l="1"/>
  <c r="V176" i="48"/>
  <c r="T177" i="48"/>
  <c r="W175" i="44"/>
  <c r="V175" i="44"/>
  <c r="T176" i="44"/>
  <c r="U177" i="48"/>
  <c r="U176" i="44"/>
  <c r="W177" i="48" l="1"/>
  <c r="V177" i="48"/>
  <c r="T178" i="48"/>
  <c r="W176" i="44"/>
  <c r="V176" i="44"/>
  <c r="T177" i="44"/>
  <c r="U178" i="48"/>
  <c r="U177" i="44"/>
  <c r="W178" i="48" l="1"/>
  <c r="V178" i="48"/>
  <c r="T179" i="48"/>
  <c r="W177" i="44"/>
  <c r="V177" i="44"/>
  <c r="T178" i="44"/>
  <c r="U179" i="48"/>
  <c r="U178" i="44"/>
  <c r="W179" i="48" l="1"/>
  <c r="W178" i="44"/>
  <c r="V178" i="44"/>
  <c r="T179" i="44"/>
  <c r="U179" i="44"/>
  <c r="W179" i="4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G6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Currency - Example subset of currencies implemented.</t>
        </r>
      </text>
    </comment>
    <comment ref="K6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Currency - Example subset of currencies implemented.</t>
        </r>
      </text>
    </comment>
    <comment ref="D48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Object reference of discount curve constructed from rates table above.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G6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Currency - Example subset of currencies implemented.</t>
        </r>
      </text>
    </comment>
    <comment ref="K6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Currency - Example subset of currencies implemented.</t>
        </r>
      </text>
    </comment>
    <comment ref="D48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Object reference of discount curve constructed from rates table above.</t>
        </r>
      </text>
    </comment>
  </commentList>
</comments>
</file>

<file path=xl/sharedStrings.xml><?xml version="1.0" encoding="utf-8"?>
<sst xmlns="http://schemas.openxmlformats.org/spreadsheetml/2006/main" count="249" uniqueCount="154">
  <si>
    <t>Date</t>
  </si>
  <si>
    <t>DF</t>
  </si>
  <si>
    <t>f</t>
  </si>
  <si>
    <t>r</t>
  </si>
  <si>
    <t>Graphs</t>
  </si>
  <si>
    <t>Tenor</t>
  </si>
  <si>
    <t>Contact</t>
  </si>
  <si>
    <t>Email:</t>
  </si>
  <si>
    <t>Generated Discount Curve</t>
  </si>
  <si>
    <t>Curve Object</t>
  </si>
  <si>
    <t>Time (sec)</t>
  </si>
  <si>
    <t>Curve Characteristics</t>
  </si>
  <si>
    <t>IR Term Structure</t>
  </si>
  <si>
    <t>Boostrapping a Discount Curve</t>
  </si>
  <si>
    <t>3m</t>
  </si>
  <si>
    <t>3y</t>
  </si>
  <si>
    <t>10y</t>
  </si>
  <si>
    <t>Instrument</t>
  </si>
  <si>
    <t>AdjRate</t>
  </si>
  <si>
    <t>Bond Futures</t>
  </si>
  <si>
    <t>IndexName</t>
  </si>
  <si>
    <t>IndexTenor</t>
  </si>
  <si>
    <t>3M</t>
  </si>
  <si>
    <t>Algorithm</t>
  </si>
  <si>
    <t>6M</t>
  </si>
  <si>
    <t>1M</t>
  </si>
  <si>
    <t>Forward Curve</t>
  </si>
  <si>
    <t>Index Tenor</t>
  </si>
  <si>
    <t>DayCount</t>
  </si>
  <si>
    <t>Sydney</t>
  </si>
  <si>
    <t>London</t>
  </si>
  <si>
    <t>ACT/365.FIXED</t>
  </si>
  <si>
    <t>London-Sydney</t>
  </si>
  <si>
    <t>Frequency</t>
  </si>
  <si>
    <t>DayCountConventions</t>
  </si>
  <si>
    <t>Calendars</t>
  </si>
  <si>
    <t>ACT/360</t>
  </si>
  <si>
    <t>30E/360</t>
  </si>
  <si>
    <t>30/360</t>
  </si>
  <si>
    <t>1/1</t>
  </si>
  <si>
    <t>ACT/ACT.AFB</t>
  </si>
  <si>
    <t>ACT/ACT.ISDA</t>
  </si>
  <si>
    <t>ACT/ACT.ISMA</t>
  </si>
  <si>
    <t>Configuration</t>
  </si>
  <si>
    <t>1D</t>
  </si>
  <si>
    <t>2M</t>
  </si>
  <si>
    <t>3Y</t>
  </si>
  <si>
    <t>4Y</t>
  </si>
  <si>
    <t>5Y</t>
  </si>
  <si>
    <t>7Y</t>
  </si>
  <si>
    <t>10Y</t>
  </si>
  <si>
    <t>15Y</t>
  </si>
  <si>
    <t>20Y</t>
  </si>
  <si>
    <t>4M</t>
  </si>
  <si>
    <t>12M</t>
  </si>
  <si>
    <t>1Y</t>
  </si>
  <si>
    <t>Short-Physical</t>
  </si>
  <si>
    <t>Swap</t>
  </si>
  <si>
    <t xml:space="preserve">CASH      </t>
  </si>
  <si>
    <t xml:space="preserve">01YR(Q)   </t>
  </si>
  <si>
    <t xml:space="preserve">01MO      </t>
  </si>
  <si>
    <t xml:space="preserve">02YR(Q)   </t>
  </si>
  <si>
    <t xml:space="preserve">02MO      </t>
  </si>
  <si>
    <t xml:space="preserve">03YR(Q)   </t>
  </si>
  <si>
    <t xml:space="preserve">03MO      </t>
  </si>
  <si>
    <t xml:space="preserve">04YR(S)   </t>
  </si>
  <si>
    <t xml:space="preserve">04MO      </t>
  </si>
  <si>
    <t xml:space="preserve">05YR(S)   </t>
  </si>
  <si>
    <t xml:space="preserve">05MO      </t>
  </si>
  <si>
    <t xml:space="preserve">07YR(S)   </t>
  </si>
  <si>
    <t xml:space="preserve">06MO      </t>
  </si>
  <si>
    <t xml:space="preserve">10YR(S)   </t>
  </si>
  <si>
    <t xml:space="preserve">15YR(S)   </t>
  </si>
  <si>
    <t xml:space="preserve">20YR(S)   </t>
  </si>
  <si>
    <t xml:space="preserve">25YR(S)   </t>
  </si>
  <si>
    <t xml:space="preserve">30YR(S)   </t>
  </si>
  <si>
    <t>25Y</t>
  </si>
  <si>
    <t>30Y</t>
  </si>
  <si>
    <t>5M</t>
  </si>
  <si>
    <t>AUSWIT1 Curncy</t>
  </si>
  <si>
    <t>AUSWIT2 Curncy</t>
  </si>
  <si>
    <t>AUSWIT3 Curncy</t>
  </si>
  <si>
    <t>AUSWIT4 Curncy</t>
  </si>
  <si>
    <t>AUSWIT5 Curncy</t>
  </si>
  <si>
    <t>AUSWIT7 Curncy</t>
  </si>
  <si>
    <t>AUSWIT8 Curncy</t>
  </si>
  <si>
    <t>AUSWIT9 Curncy</t>
  </si>
  <si>
    <t>AUSWIT10 Curncy</t>
  </si>
  <si>
    <t>AUSWIT12 Curncy</t>
  </si>
  <si>
    <t>AUSWIT15 Curncy</t>
  </si>
  <si>
    <t>AUSWIT20 Curncy</t>
  </si>
  <si>
    <t>AUSWIT25 Curncy</t>
  </si>
  <si>
    <t>AUSWIT30 Curncy</t>
  </si>
  <si>
    <t xml:space="preserve">8 YR(S)   </t>
  </si>
  <si>
    <t xml:space="preserve">9YR(S)   </t>
  </si>
  <si>
    <t xml:space="preserve">12YR(S)   </t>
  </si>
  <si>
    <t>LAST_PRICE</t>
  </si>
  <si>
    <t>2Y</t>
  </si>
  <si>
    <t>8Y</t>
  </si>
  <si>
    <t>12Y</t>
  </si>
  <si>
    <t>Algorithm1</t>
  </si>
  <si>
    <t>additional</t>
  </si>
  <si>
    <t>9Y</t>
  </si>
  <si>
    <t>=QrCall("PricingStructureEngines.RateCurves", "GetRelativeDiscountFactor", MarketEnvironmentId, CurveId, BaseDate, TargetDate)</t>
  </si>
  <si>
    <t>AUD-CPI</t>
  </si>
  <si>
    <t>SimpleGapStep</t>
  </si>
  <si>
    <t>Simple algorithm</t>
  </si>
  <si>
    <t>Algorithm2</t>
  </si>
  <si>
    <t>Algorithm3</t>
  </si>
  <si>
    <t>Algorithm4</t>
  </si>
  <si>
    <t>Algorithm5</t>
  </si>
  <si>
    <t>Algorithm6</t>
  </si>
  <si>
    <t>Algorithm7</t>
  </si>
  <si>
    <t>Algorithm8</t>
  </si>
  <si>
    <t>Algorithms</t>
  </si>
  <si>
    <t>InflationCurve</t>
  </si>
  <si>
    <t>GBP</t>
  </si>
  <si>
    <t>BPSWIT1</t>
  </si>
  <si>
    <t>BPSWIT2</t>
  </si>
  <si>
    <t>BPSWIT3</t>
  </si>
  <si>
    <t>BPSWIT4</t>
  </si>
  <si>
    <t>BPSWIT5</t>
  </si>
  <si>
    <t>BPSWIT7</t>
  </si>
  <si>
    <t>BPSWIT8</t>
  </si>
  <si>
    <t>BPSWIT9</t>
  </si>
  <si>
    <t>BPSWIT10</t>
  </si>
  <si>
    <t>BPSWIT12</t>
  </si>
  <si>
    <t>BPSWIT15</t>
  </si>
  <si>
    <t>BPSWIT20</t>
  </si>
  <si>
    <t>BPSWIT25</t>
  </si>
  <si>
    <t>BPSWIT30</t>
  </si>
  <si>
    <t>BPSWIT1 Curncy</t>
  </si>
  <si>
    <t>BPSWIT2 Curncy</t>
  </si>
  <si>
    <t>BPSWIT3 Curncy</t>
  </si>
  <si>
    <t>BPSWIT4 Curncy</t>
  </si>
  <si>
    <t>BPSWIT5 Curncy</t>
  </si>
  <si>
    <t>BPSWIT7 Curncy</t>
  </si>
  <si>
    <t>BPSWIT8 Curncy</t>
  </si>
  <si>
    <t>BPSWIT9 Curncy</t>
  </si>
  <si>
    <t>BPSWIT10 Curncy</t>
  </si>
  <si>
    <t>BPSWIT12 Curncy</t>
  </si>
  <si>
    <t>BPSWIT15 Curncy</t>
  </si>
  <si>
    <t>BPSWIT20 Curncy</t>
  </si>
  <si>
    <t>BPSWIT25 Curncy</t>
  </si>
  <si>
    <t>BPSWIT30 Curncy</t>
  </si>
  <si>
    <t>FlatForward</t>
  </si>
  <si>
    <t>LinearZero</t>
  </si>
  <si>
    <t>PricingStructureType</t>
  </si>
  <si>
    <t>BuildDateTime</t>
  </si>
  <si>
    <t>MarketName</t>
  </si>
  <si>
    <t>LIVE</t>
  </si>
  <si>
    <t>CurveName</t>
  </si>
  <si>
    <t>GBP-RPI</t>
  </si>
  <si>
    <t>BaseDate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</si>
</sst>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.000"/>
    <numFmt numFmtId="165" formatCode="0.0000"/>
    <numFmt numFmtId="166" formatCode="d/m/yyyy;@"/>
    <numFmt numFmtId="167" formatCode="[$-F400]h:mm:ss\ AM/PM"/>
    <numFmt numFmtId="168" formatCode="&quot;$&quot;#,##0\ ;\(&quot;$&quot;#,##0\)"/>
    <numFmt numFmtId="169" formatCode="0.00_)"/>
    <numFmt numFmtId="170" formatCode="0.000%"/>
    <numFmt numFmtId="171" formatCode="#,##0.0;#,##0.0"/>
    <numFmt numFmtId="172" formatCode="\+#,##0.00;\-#,##0.00"/>
    <numFmt numFmtId="173" formatCode="dd/mm/yyyy;@"/>
  </numFmts>
  <fonts count="58">
    <font>
      <sz val="10"/>
      <name val="Arial"/>
    </font>
    <font>
      <sz val="10"/>
      <name val="Arial"/>
      <family val="2"/>
    </font>
    <font>
      <b/>
      <sz val="8"/>
      <color indexed="81"/>
      <name val="Tahoma"/>
      <family val="2"/>
    </font>
    <font>
      <sz val="10"/>
      <name val="Times New Roman"/>
      <family val="1"/>
    </font>
    <font>
      <b/>
      <sz val="10"/>
      <name val="Times New Roman"/>
      <family val="1"/>
    </font>
    <font>
      <i/>
      <sz val="10"/>
      <name val="Times New Roman"/>
      <family val="1"/>
    </font>
    <font>
      <b/>
      <sz val="10"/>
      <color indexed="9"/>
      <name val="Times New Roman"/>
      <family val="1"/>
    </font>
    <font>
      <sz val="10"/>
      <color indexed="9"/>
      <name val="Times New Roman"/>
      <family val="1"/>
    </font>
    <font>
      <sz val="8"/>
      <name val="Times New Roman"/>
      <family val="1"/>
    </font>
    <font>
      <u/>
      <sz val="10"/>
      <color indexed="12"/>
      <name val="Arial"/>
      <family val="2"/>
    </font>
    <font>
      <sz val="8"/>
      <name val="Arial"/>
      <family val="2"/>
    </font>
    <font>
      <u/>
      <sz val="10"/>
      <color indexed="12"/>
      <name val="Times New Roman"/>
      <family val="1"/>
    </font>
    <font>
      <b/>
      <i/>
      <sz val="10"/>
      <color indexed="9"/>
      <name val="Times New Roman"/>
      <family val="1"/>
    </font>
    <font>
      <i/>
      <sz val="8"/>
      <color indexed="23"/>
      <name val="Times New Roman"/>
      <family val="1"/>
    </font>
    <font>
      <sz val="10"/>
      <color indexed="55"/>
      <name val="Times New Roman"/>
      <family val="1"/>
    </font>
    <font>
      <b/>
      <u/>
      <sz val="8"/>
      <color indexed="18"/>
      <name val="Times New Roman"/>
      <family val="1"/>
    </font>
    <font>
      <b/>
      <sz val="18"/>
      <color indexed="9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10"/>
      <name val="MS Sans Serif"/>
      <family val="2"/>
    </font>
    <font>
      <i/>
      <sz val="10"/>
      <color indexed="11"/>
      <name val="Arial"/>
      <family val="2"/>
    </font>
    <font>
      <b/>
      <i/>
      <sz val="9"/>
      <color indexed="57"/>
      <name val="Verdana"/>
      <family val="2"/>
    </font>
    <font>
      <i/>
      <sz val="10"/>
      <name val="Arial"/>
      <family val="2"/>
    </font>
    <font>
      <b/>
      <i/>
      <sz val="9"/>
      <color indexed="16"/>
      <name val="Verdana"/>
      <family val="2"/>
    </font>
    <font>
      <sz val="10"/>
      <name val="Arial"/>
      <family val="2"/>
    </font>
    <font>
      <b/>
      <sz val="9"/>
      <color indexed="9"/>
      <name val="Verdana"/>
      <family val="2"/>
    </font>
    <font>
      <b/>
      <i/>
      <sz val="16"/>
      <name val="Helv"/>
      <family val="2"/>
    </font>
    <font>
      <b/>
      <sz val="10"/>
      <name val="Arial"/>
      <family val="2"/>
    </font>
    <font>
      <b/>
      <sz val="9"/>
      <color indexed="16"/>
      <name val="Verdana"/>
      <family val="2"/>
    </font>
    <font>
      <sz val="14"/>
      <color indexed="8"/>
      <name val="Verdana"/>
      <family val="2"/>
    </font>
    <font>
      <i/>
      <sz val="10"/>
      <name val="Bookman Old Style"/>
      <family val="1"/>
    </font>
    <font>
      <i/>
      <sz val="10"/>
      <color indexed="8"/>
      <name val="Bookman Old Style"/>
      <family val="1"/>
    </font>
    <font>
      <b/>
      <sz val="12"/>
      <color indexed="16"/>
      <name val="MS Sans Serif"/>
      <family val="2"/>
    </font>
    <font>
      <sz val="8"/>
      <color indexed="12"/>
      <name val="MS Sans Serif"/>
      <family val="2"/>
    </font>
    <font>
      <b/>
      <sz val="12"/>
      <color indexed="17"/>
      <name val="MS Sans Serif"/>
      <family val="2"/>
    </font>
    <font>
      <sz val="11"/>
      <name val="ＭＳ Ｐゴシック"/>
      <charset val="128"/>
    </font>
    <font>
      <b/>
      <sz val="10"/>
      <name val="Arial"/>
      <family val="2"/>
      <charset val="204"/>
    </font>
    <font>
      <b/>
      <sz val="10"/>
      <color indexed="9"/>
      <name val="Arial Narrow"/>
      <family val="2"/>
    </font>
    <font>
      <sz val="10"/>
      <name val="Verdana"/>
      <family val="2"/>
    </font>
    <font>
      <b/>
      <i/>
      <sz val="10"/>
      <color indexed="9"/>
      <name val="Verdana"/>
      <family val="2"/>
    </font>
    <font>
      <sz val="8"/>
      <name val="Verdana"/>
      <family val="2"/>
    </font>
    <font>
      <b/>
      <sz val="8"/>
      <color indexed="9"/>
      <name val="Verdana"/>
      <family val="2"/>
    </font>
    <font>
      <b/>
      <sz val="8"/>
      <color indexed="9"/>
      <name val="Times New Roman"/>
      <family val="1"/>
    </font>
  </fonts>
  <fills count="5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8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7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6"/>
        <bgColor indexed="64"/>
      </patternFill>
    </fill>
    <fill>
      <patternFill patternType="lightTrellis">
        <fgColor indexed="57"/>
        <bgColor indexed="53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52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4"/>
        <bgColor indexed="64"/>
      </patternFill>
    </fill>
    <fill>
      <patternFill patternType="gray0625">
        <fgColor indexed="22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9"/>
        <bgColor indexed="9"/>
      </patternFill>
    </fill>
    <fill>
      <patternFill patternType="solid">
        <fgColor indexed="2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6"/>
        <bgColor indexed="64"/>
      </patternFill>
    </fill>
    <fill>
      <patternFill patternType="mediumGray">
        <fgColor indexed="9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indexed="37"/>
        <bgColor indexed="64"/>
      </patternFill>
    </fill>
    <fill>
      <patternFill patternType="mediumGray">
        <fgColor indexed="9"/>
        <bgColor indexed="44"/>
      </patternFill>
    </fill>
    <fill>
      <patternFill patternType="solid">
        <fgColor indexed="62"/>
        <bgColor indexed="30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5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14"/>
      </right>
      <top style="medium">
        <color indexed="1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14"/>
      </left>
      <right style="medium">
        <color indexed="14"/>
      </right>
      <top style="medium">
        <color indexed="14"/>
      </top>
      <bottom/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ck">
        <color indexed="22"/>
      </top>
      <bottom/>
      <diagonal/>
    </border>
    <border>
      <left/>
      <right/>
      <top style="thin">
        <color indexed="55"/>
      </top>
      <bottom/>
      <diagonal/>
    </border>
    <border>
      <left style="medium">
        <color indexed="31"/>
      </left>
      <right/>
      <top style="medium">
        <color indexed="31"/>
      </top>
      <bottom/>
      <diagonal/>
    </border>
    <border>
      <left/>
      <right/>
      <top style="medium">
        <color indexed="31"/>
      </top>
      <bottom/>
      <diagonal/>
    </border>
    <border>
      <left style="medium">
        <color indexed="31"/>
      </left>
      <right/>
      <top style="medium">
        <color indexed="31"/>
      </top>
      <bottom style="medium">
        <color indexed="64"/>
      </bottom>
      <diagonal/>
    </border>
    <border>
      <left/>
      <right style="medium">
        <color indexed="64"/>
      </right>
      <top style="medium">
        <color indexed="31"/>
      </top>
      <bottom style="medium">
        <color indexed="64"/>
      </bottom>
      <diagonal/>
    </border>
    <border>
      <left/>
      <right/>
      <top style="medium">
        <color indexed="31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3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31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07">
    <xf numFmtId="0" fontId="0" fillId="2" borderId="0"/>
    <xf numFmtId="0" fontId="1" fillId="0" borderId="0">
      <alignment horizontal="left" wrapText="1"/>
    </xf>
    <xf numFmtId="0" fontId="1" fillId="0" borderId="0" applyNumberFormat="0" applyFill="0" applyBorder="0" applyAlignment="0" applyProtection="0">
      <alignment horizontal="left" wrapText="1"/>
    </xf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6" borderId="0" applyNumberFormat="0" applyBorder="0" applyAlignment="0" applyProtection="0"/>
    <xf numFmtId="0" fontId="17" fillId="9" borderId="0" applyNumberFormat="0" applyBorder="0" applyAlignment="0" applyProtection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20" borderId="0" applyNumberFormat="0" applyBorder="0" applyAlignment="0" applyProtection="0"/>
    <xf numFmtId="0" fontId="34" fillId="21" borderId="0" applyAlignment="0"/>
    <xf numFmtId="0" fontId="19" fillId="4" borderId="0" applyNumberFormat="0" applyBorder="0" applyAlignment="0" applyProtection="0"/>
    <xf numFmtId="0" fontId="20" fillId="22" borderId="1" applyNumberFormat="0" applyAlignment="0" applyProtection="0"/>
    <xf numFmtId="0" fontId="21" fillId="23" borderId="2" applyNumberFormat="0" applyAlignment="0" applyProtection="0"/>
    <xf numFmtId="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22" fillId="0" borderId="0" applyNumberFormat="0" applyFill="0" applyBorder="0" applyAlignment="0" applyProtection="0"/>
    <xf numFmtId="2" fontId="1" fillId="0" borderId="0" applyFont="0" applyFill="0" applyBorder="0" applyAlignment="0" applyProtection="0"/>
    <xf numFmtId="0" fontId="23" fillId="5" borderId="0" applyNumberFormat="0" applyBorder="0" applyAlignment="0" applyProtection="0"/>
    <xf numFmtId="0" fontId="24" fillId="0" borderId="3" applyNumberFormat="0" applyFill="0" applyAlignment="0" applyProtection="0"/>
    <xf numFmtId="0" fontId="25" fillId="0" borderId="4" applyNumberFormat="0" applyFill="0" applyAlignment="0" applyProtection="0"/>
    <xf numFmtId="0" fontId="26" fillId="0" borderId="5" applyNumberFormat="0" applyFill="0" applyAlignment="0" applyProtection="0"/>
    <xf numFmtId="0" fontId="26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35" fillId="24" borderId="0" applyNumberFormat="0" applyBorder="0">
      <alignment horizontal="right" vertical="center"/>
    </xf>
    <xf numFmtId="19" fontId="35" fillId="24" borderId="6" applyNumberFormat="0" applyBorder="0">
      <alignment horizontal="left" vertical="center"/>
    </xf>
    <xf numFmtId="2" fontId="36" fillId="25" borderId="0">
      <alignment horizontal="center" vertical="center"/>
    </xf>
    <xf numFmtId="2" fontId="36" fillId="25" borderId="7" applyBorder="0">
      <alignment horizontal="left" vertical="center"/>
    </xf>
    <xf numFmtId="0" fontId="35" fillId="24" borderId="0">
      <alignment horizontal="right" vertical="center"/>
    </xf>
    <xf numFmtId="19" fontId="37" fillId="24" borderId="8" applyNumberFormat="0" applyBorder="0">
      <alignment horizontal="left" vertical="center" indent="1"/>
    </xf>
    <xf numFmtId="2" fontId="38" fillId="25" borderId="9" applyBorder="0">
      <alignment horizontal="left" vertical="center" indent="1"/>
    </xf>
    <xf numFmtId="2" fontId="38" fillId="25" borderId="10" applyBorder="0">
      <alignment horizontal="center" vertical="center"/>
    </xf>
    <xf numFmtId="0" fontId="27" fillId="8" borderId="1" applyNumberFormat="0" applyAlignment="0" applyProtection="0"/>
    <xf numFmtId="2" fontId="39" fillId="26" borderId="11" applyBorder="0">
      <alignment horizontal="left" vertical="center" indent="1"/>
    </xf>
    <xf numFmtId="0" fontId="39" fillId="26" borderId="0">
      <alignment horizontal="right" vertical="center"/>
    </xf>
    <xf numFmtId="2" fontId="39" fillId="26" borderId="6" applyNumberFormat="0" applyBorder="0">
      <alignment horizontal="right" vertical="center"/>
    </xf>
    <xf numFmtId="2" fontId="40" fillId="27" borderId="8" applyBorder="0">
      <alignment horizontal="left" vertical="center" indent="1"/>
    </xf>
    <xf numFmtId="2" fontId="40" fillId="27" borderId="0">
      <alignment horizontal="right" vertical="center"/>
    </xf>
    <xf numFmtId="2" fontId="40" fillId="27" borderId="7" applyBorder="0">
      <alignment horizontal="left" vertical="center"/>
    </xf>
    <xf numFmtId="2" fontId="40" fillId="27" borderId="12" applyBorder="0">
      <alignment horizontal="center" vertical="center"/>
    </xf>
    <xf numFmtId="19" fontId="37" fillId="28" borderId="13" applyNumberFormat="0" applyBorder="0">
      <alignment horizontal="left" vertical="center"/>
    </xf>
    <xf numFmtId="15" fontId="37" fillId="28" borderId="10" applyNumberFormat="0" applyBorder="0">
      <alignment horizontal="right" vertical="center"/>
    </xf>
    <xf numFmtId="19" fontId="37" fillId="28" borderId="14" applyNumberFormat="0" applyBorder="0">
      <alignment horizontal="right" vertical="center"/>
    </xf>
    <xf numFmtId="2" fontId="38" fillId="29" borderId="15" applyBorder="0">
      <alignment horizontal="left" vertical="center" indent="1"/>
    </xf>
    <xf numFmtId="2" fontId="38" fillId="29" borderId="7" applyNumberFormat="0">
      <alignment horizontal="center" vertical="center"/>
    </xf>
    <xf numFmtId="2" fontId="38" fillId="29" borderId="7" applyNumberFormat="0" applyBorder="0">
      <alignment horizontal="left" vertical="center"/>
    </xf>
    <xf numFmtId="2" fontId="39" fillId="30" borderId="14" applyNumberFormat="0" applyBorder="0">
      <alignment horizontal="right" vertical="center"/>
    </xf>
    <xf numFmtId="0" fontId="28" fillId="0" borderId="16" applyNumberFormat="0" applyFill="0" applyAlignment="0" applyProtection="0"/>
    <xf numFmtId="0" fontId="29" fillId="31" borderId="0" applyNumberFormat="0" applyBorder="0" applyAlignment="0" applyProtection="0"/>
    <xf numFmtId="0" fontId="1" fillId="0" borderId="0" applyNumberFormat="0" applyFont="0" applyFill="0" applyBorder="0" applyAlignment="0"/>
    <xf numFmtId="169" fontId="41" fillId="0" borderId="0"/>
    <xf numFmtId="0" fontId="1" fillId="0" borderId="0"/>
    <xf numFmtId="0" fontId="1" fillId="2" borderId="0"/>
    <xf numFmtId="0" fontId="1" fillId="32" borderId="0"/>
    <xf numFmtId="0" fontId="1" fillId="0" borderId="0"/>
    <xf numFmtId="0" fontId="1" fillId="0" borderId="0"/>
    <xf numFmtId="0" fontId="1" fillId="2" borderId="0"/>
    <xf numFmtId="0" fontId="1" fillId="0" borderId="0"/>
    <xf numFmtId="0" fontId="1" fillId="33" borderId="17" applyNumberFormat="0" applyFont="0" applyAlignment="0" applyProtection="0"/>
    <xf numFmtId="0" fontId="42" fillId="34" borderId="18" applyNumberFormat="0" applyBorder="0">
      <alignment horizontal="left" vertical="center"/>
    </xf>
    <xf numFmtId="2" fontId="42" fillId="34" borderId="7" applyNumberFormat="0" applyBorder="0">
      <alignment horizontal="left" vertical="center"/>
    </xf>
    <xf numFmtId="2" fontId="40" fillId="27" borderId="19" applyNumberFormat="0" applyBorder="0">
      <alignment horizontal="left" vertical="center"/>
    </xf>
    <xf numFmtId="2" fontId="40" fillId="27" borderId="7" applyNumberFormat="0" applyBorder="0">
      <alignment horizontal="left" vertical="center"/>
    </xf>
    <xf numFmtId="0" fontId="30" fillId="22" borderId="20" applyNumberFormat="0" applyAlignment="0" applyProtection="0"/>
    <xf numFmtId="19" fontId="39" fillId="35" borderId="21" applyNumberFormat="0" applyBorder="0">
      <alignment horizontal="left" vertical="center" indent="1"/>
    </xf>
    <xf numFmtId="0" fontId="39" fillId="35" borderId="0">
      <alignment horizontal="right" vertical="center"/>
    </xf>
    <xf numFmtId="19" fontId="39" fillId="35" borderId="14" applyNumberFormat="0" applyBorder="0">
      <alignment horizontal="right" vertical="center"/>
    </xf>
    <xf numFmtId="2" fontId="43" fillId="36" borderId="9" applyBorder="0">
      <alignment horizontal="left" vertical="center" indent="1"/>
    </xf>
    <xf numFmtId="2" fontId="43" fillId="36" borderId="0">
      <alignment horizontal="center" vertical="center"/>
    </xf>
    <xf numFmtId="2" fontId="43" fillId="36" borderId="22">
      <alignment horizontal="left" vertical="center"/>
    </xf>
    <xf numFmtId="0" fontId="44" fillId="37" borderId="12">
      <alignment horizontal="center"/>
    </xf>
    <xf numFmtId="9" fontId="1" fillId="0" borderId="0" applyFont="0" applyFill="0" applyBorder="0" applyAlignment="0" applyProtection="0"/>
    <xf numFmtId="170" fontId="45" fillId="38" borderId="0" applyNumberFormat="0" applyBorder="0">
      <alignment horizontal="right" vertical="center"/>
    </xf>
    <xf numFmtId="170" fontId="45" fillId="38" borderId="0" applyNumberFormat="0" applyBorder="0">
      <alignment horizontal="right" vertical="center"/>
    </xf>
    <xf numFmtId="0" fontId="46" fillId="39" borderId="12" applyNumberFormat="0">
      <alignment horizontal="center" vertical="center"/>
    </xf>
    <xf numFmtId="0" fontId="46" fillId="39" borderId="0" applyNumberFormat="0" applyBorder="0">
      <alignment horizontal="left" vertical="center" indent="1"/>
    </xf>
    <xf numFmtId="171" fontId="47" fillId="40" borderId="0">
      <alignment horizontal="center" vertical="center"/>
    </xf>
    <xf numFmtId="172" fontId="48" fillId="41" borderId="0">
      <alignment horizontal="center" vertical="center"/>
      <protection locked="0"/>
    </xf>
    <xf numFmtId="2" fontId="49" fillId="42" borderId="18" applyNumberFormat="0" applyFill="0" applyBorder="0" applyAlignment="0">
      <alignment horizontal="center"/>
      <protection locked="0"/>
    </xf>
    <xf numFmtId="2" fontId="39" fillId="43" borderId="7" applyNumberFormat="0" applyBorder="0">
      <alignment horizontal="right" vertical="center"/>
    </xf>
    <xf numFmtId="2" fontId="39" fillId="43" borderId="0">
      <alignment horizontal="right" vertical="center"/>
    </xf>
    <xf numFmtId="2" fontId="40" fillId="44" borderId="12">
      <alignment horizontal="center" vertical="center"/>
    </xf>
    <xf numFmtId="2" fontId="40" fillId="44" borderId="0" applyNumberFormat="0" applyBorder="0">
      <alignment horizontal="left" vertical="center"/>
    </xf>
    <xf numFmtId="2" fontId="40" fillId="44" borderId="12">
      <alignment horizontal="center" vertical="center"/>
    </xf>
    <xf numFmtId="0" fontId="31" fillId="0" borderId="0" applyNumberFormat="0" applyFill="0" applyBorder="0" applyAlignment="0" applyProtection="0"/>
    <xf numFmtId="0" fontId="32" fillId="0" borderId="23" applyNumberFormat="0" applyFill="0" applyAlignment="0" applyProtection="0"/>
    <xf numFmtId="0" fontId="33" fillId="0" borderId="0" applyNumberFormat="0" applyFill="0" applyBorder="0" applyAlignment="0" applyProtection="0"/>
    <xf numFmtId="38" fontId="50" fillId="0" borderId="0" applyFont="0" applyFill="0" applyBorder="0" applyAlignment="0" applyProtection="0"/>
    <xf numFmtId="0" fontId="50" fillId="0" borderId="0"/>
  </cellStyleXfs>
  <cellXfs count="96">
    <xf numFmtId="0" fontId="0" fillId="2" borderId="0" xfId="0"/>
    <xf numFmtId="0" fontId="3" fillId="0" borderId="0" xfId="0" applyFont="1" applyFill="1" applyBorder="1"/>
    <xf numFmtId="0" fontId="5" fillId="0" borderId="0" xfId="0" applyFont="1" applyFill="1" applyBorder="1"/>
    <xf numFmtId="0" fontId="3" fillId="32" borderId="0" xfId="0" applyFont="1" applyFill="1"/>
    <xf numFmtId="0" fontId="3" fillId="43" borderId="0" xfId="0" applyFont="1" applyFill="1"/>
    <xf numFmtId="0" fontId="11" fillId="0" borderId="0" xfId="41" applyFont="1" applyFill="1" applyBorder="1" applyAlignment="1" applyProtection="1"/>
    <xf numFmtId="0" fontId="3" fillId="32" borderId="0" xfId="0" applyFont="1" applyFill="1" applyBorder="1"/>
    <xf numFmtId="14" fontId="3" fillId="32" borderId="0" xfId="0" applyNumberFormat="1" applyFont="1" applyFill="1" applyBorder="1"/>
    <xf numFmtId="0" fontId="4" fillId="32" borderId="0" xfId="0" applyFont="1" applyFill="1" applyBorder="1" applyAlignment="1">
      <alignment horizontal="center"/>
    </xf>
    <xf numFmtId="10" fontId="4" fillId="32" borderId="0" xfId="89" applyNumberFormat="1" applyFont="1" applyFill="1" applyBorder="1" applyAlignment="1">
      <alignment horizontal="center"/>
    </xf>
    <xf numFmtId="10" fontId="3" fillId="32" borderId="0" xfId="89" applyNumberFormat="1" applyFont="1" applyFill="1" applyBorder="1"/>
    <xf numFmtId="0" fontId="14" fillId="46" borderId="24" xfId="0" applyFont="1" applyFill="1" applyBorder="1" applyAlignment="1">
      <alignment horizontal="left"/>
    </xf>
    <xf numFmtId="0" fontId="3" fillId="47" borderId="21" xfId="0" applyFont="1" applyFill="1" applyBorder="1" applyAlignment="1">
      <alignment horizontal="left"/>
    </xf>
    <xf numFmtId="10" fontId="3" fillId="47" borderId="21" xfId="0" applyNumberFormat="1" applyFont="1" applyFill="1" applyBorder="1" applyAlignment="1">
      <alignment horizontal="right"/>
    </xf>
    <xf numFmtId="10" fontId="3" fillId="47" borderId="24" xfId="0" applyNumberFormat="1" applyFont="1" applyFill="1" applyBorder="1" applyAlignment="1">
      <alignment horizontal="right"/>
    </xf>
    <xf numFmtId="0" fontId="4" fillId="0" borderId="0" xfId="71" applyFont="1" applyFill="1" applyBorder="1"/>
    <xf numFmtId="0" fontId="15" fillId="0" borderId="0" xfId="41" applyFont="1" applyFill="1" applyBorder="1" applyAlignment="1" applyProtection="1">
      <alignment horizontal="left"/>
    </xf>
    <xf numFmtId="14" fontId="3" fillId="45" borderId="21" xfId="0" applyNumberFormat="1" applyFont="1" applyFill="1" applyBorder="1" applyAlignment="1"/>
    <xf numFmtId="0" fontId="3" fillId="45" borderId="21" xfId="0" applyFont="1" applyFill="1" applyBorder="1" applyAlignment="1">
      <alignment horizontal="left"/>
    </xf>
    <xf numFmtId="0" fontId="3" fillId="45" borderId="25" xfId="0" applyFont="1" applyFill="1" applyBorder="1" applyAlignment="1"/>
    <xf numFmtId="0" fontId="3" fillId="0" borderId="26" xfId="0" applyFont="1" applyFill="1" applyBorder="1"/>
    <xf numFmtId="0" fontId="13" fillId="0" borderId="26" xfId="70" applyFont="1" applyFill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0" fontId="8" fillId="0" borderId="0" xfId="0" applyFont="1" applyFill="1" applyBorder="1"/>
    <xf numFmtId="0" fontId="7" fillId="48" borderId="27" xfId="71" applyFont="1" applyFill="1" applyBorder="1"/>
    <xf numFmtId="0" fontId="16" fillId="48" borderId="4" xfId="73" applyFont="1" applyFill="1" applyBorder="1" applyAlignment="1">
      <alignment vertical="center"/>
    </xf>
    <xf numFmtId="0" fontId="6" fillId="48" borderId="28" xfId="0" applyFont="1" applyFill="1" applyBorder="1"/>
    <xf numFmtId="0" fontId="6" fillId="48" borderId="29" xfId="0" applyFont="1" applyFill="1" applyBorder="1"/>
    <xf numFmtId="0" fontId="6" fillId="48" borderId="30" xfId="0" applyFont="1" applyFill="1" applyBorder="1"/>
    <xf numFmtId="0" fontId="6" fillId="48" borderId="31" xfId="0" applyFont="1" applyFill="1" applyBorder="1"/>
    <xf numFmtId="0" fontId="6" fillId="48" borderId="30" xfId="71" applyFont="1" applyFill="1" applyBorder="1"/>
    <xf numFmtId="0" fontId="6" fillId="48" borderId="32" xfId="71" applyFont="1" applyFill="1" applyBorder="1"/>
    <xf numFmtId="0" fontId="7" fillId="48" borderId="31" xfId="0" applyFont="1" applyFill="1" applyBorder="1"/>
    <xf numFmtId="0" fontId="9" fillId="0" borderId="0" xfId="41" applyFill="1" applyBorder="1" applyAlignment="1" applyProtection="1">
      <alignment horizontal="left"/>
    </xf>
    <xf numFmtId="166" fontId="3" fillId="2" borderId="33" xfId="0" applyNumberFormat="1" applyFont="1" applyFill="1" applyBorder="1" applyAlignment="1">
      <alignment horizontal="left"/>
    </xf>
    <xf numFmtId="166" fontId="3" fillId="32" borderId="0" xfId="0" applyNumberFormat="1" applyFont="1" applyFill="1"/>
    <xf numFmtId="14" fontId="6" fillId="48" borderId="4" xfId="73" applyNumberFormat="1" applyFont="1" applyFill="1" applyBorder="1" applyAlignment="1">
      <alignment vertical="center"/>
    </xf>
    <xf numFmtId="167" fontId="14" fillId="49" borderId="34" xfId="0" applyNumberFormat="1" applyFont="1" applyFill="1" applyBorder="1" applyAlignment="1">
      <alignment horizontal="right"/>
    </xf>
    <xf numFmtId="10" fontId="3" fillId="47" borderId="33" xfId="0" applyNumberFormat="1" applyFont="1" applyFill="1" applyBorder="1" applyAlignment="1">
      <alignment horizontal="right"/>
    </xf>
    <xf numFmtId="10" fontId="3" fillId="47" borderId="8" xfId="0" applyNumberFormat="1" applyFont="1" applyFill="1" applyBorder="1" applyAlignment="1">
      <alignment horizontal="right"/>
    </xf>
    <xf numFmtId="0" fontId="6" fillId="48" borderId="35" xfId="0" applyFont="1" applyFill="1" applyBorder="1"/>
    <xf numFmtId="14" fontId="3" fillId="45" borderId="36" xfId="0" applyNumberFormat="1" applyFont="1" applyFill="1" applyBorder="1" applyAlignment="1"/>
    <xf numFmtId="10" fontId="3" fillId="47" borderId="11" xfId="0" applyNumberFormat="1" applyFont="1" applyFill="1" applyBorder="1" applyAlignment="1">
      <alignment horizontal="right"/>
    </xf>
    <xf numFmtId="14" fontId="3" fillId="45" borderId="25" xfId="0" applyNumberFormat="1" applyFont="1" applyFill="1" applyBorder="1" applyAlignment="1"/>
    <xf numFmtId="0" fontId="1" fillId="0" borderId="0" xfId="75"/>
    <xf numFmtId="0" fontId="51" fillId="0" borderId="0" xfId="75" applyFont="1"/>
    <xf numFmtId="49" fontId="1" fillId="0" borderId="0" xfId="75" applyNumberFormat="1"/>
    <xf numFmtId="0" fontId="1" fillId="0" borderId="0" xfId="75" applyAlignment="1">
      <alignment horizontal="left" vertical="center"/>
    </xf>
    <xf numFmtId="14" fontId="1" fillId="0" borderId="0" xfId="75" applyNumberFormat="1"/>
    <xf numFmtId="10" fontId="8" fillId="47" borderId="34" xfId="0" applyNumberFormat="1" applyFont="1" applyFill="1" applyBorder="1" applyAlignment="1">
      <alignment horizontal="right"/>
    </xf>
    <xf numFmtId="0" fontId="1" fillId="0" borderId="0" xfId="75" applyFont="1"/>
    <xf numFmtId="0" fontId="3" fillId="47" borderId="21" xfId="0" applyFont="1" applyFill="1" applyBorder="1" applyAlignment="1">
      <alignment horizontal="center"/>
    </xf>
    <xf numFmtId="0" fontId="52" fillId="50" borderId="12" xfId="69" applyFont="1" applyFill="1" applyBorder="1" applyAlignment="1">
      <alignment vertical="center"/>
    </xf>
    <xf numFmtId="0" fontId="1" fillId="50" borderId="12" xfId="69" applyFill="1" applyBorder="1"/>
    <xf numFmtId="0" fontId="1" fillId="0" borderId="0" xfId="69"/>
    <xf numFmtId="2" fontId="1" fillId="51" borderId="37" xfId="69" applyNumberFormat="1" applyFont="1" applyFill="1" applyBorder="1" applyAlignment="1">
      <alignment horizontal="center"/>
    </xf>
    <xf numFmtId="164" fontId="1" fillId="51" borderId="38" xfId="69" applyNumberFormat="1" applyFont="1" applyFill="1" applyBorder="1" applyAlignment="1">
      <alignment horizontal="center"/>
    </xf>
    <xf numFmtId="14" fontId="1" fillId="51" borderId="39" xfId="69" applyNumberFormat="1" applyFont="1" applyFill="1" applyBorder="1" applyAlignment="1">
      <alignment horizontal="center"/>
    </xf>
    <xf numFmtId="164" fontId="1" fillId="51" borderId="40" xfId="69" applyNumberFormat="1" applyFont="1" applyFill="1" applyBorder="1" applyAlignment="1">
      <alignment horizontal="center"/>
    </xf>
    <xf numFmtId="165" fontId="1" fillId="51" borderId="39" xfId="69" applyNumberFormat="1" applyFont="1" applyFill="1" applyBorder="1" applyAlignment="1">
      <alignment horizontal="center"/>
    </xf>
    <xf numFmtId="0" fontId="1" fillId="51" borderId="39" xfId="69" applyFont="1" applyFill="1" applyBorder="1" applyAlignment="1">
      <alignment horizontal="center"/>
    </xf>
    <xf numFmtId="0" fontId="1" fillId="51" borderId="41" xfId="69" applyFont="1" applyFill="1" applyBorder="1" applyAlignment="1">
      <alignment horizontal="center"/>
    </xf>
    <xf numFmtId="164" fontId="1" fillId="51" borderId="42" xfId="69" applyNumberFormat="1" applyFont="1" applyFill="1" applyBorder="1" applyAlignment="1">
      <alignment horizontal="center"/>
    </xf>
    <xf numFmtId="14" fontId="1" fillId="52" borderId="39" xfId="69" applyNumberFormat="1" applyFont="1" applyFill="1" applyBorder="1" applyAlignment="1">
      <alignment horizontal="center"/>
    </xf>
    <xf numFmtId="164" fontId="1" fillId="52" borderId="40" xfId="69" applyNumberFormat="1" applyFont="1" applyFill="1" applyBorder="1" applyAlignment="1">
      <alignment horizontal="center"/>
    </xf>
    <xf numFmtId="165" fontId="1" fillId="52" borderId="39" xfId="69" applyNumberFormat="1" applyFont="1" applyFill="1" applyBorder="1" applyAlignment="1">
      <alignment horizontal="center"/>
    </xf>
    <xf numFmtId="165" fontId="1" fillId="52" borderId="37" xfId="69" applyNumberFormat="1" applyFont="1" applyFill="1" applyBorder="1" applyAlignment="1">
      <alignment horizontal="center"/>
    </xf>
    <xf numFmtId="164" fontId="1" fillId="52" borderId="38" xfId="69" applyNumberFormat="1" applyFont="1" applyFill="1" applyBorder="1" applyAlignment="1">
      <alignment horizontal="center"/>
    </xf>
    <xf numFmtId="165" fontId="1" fillId="52" borderId="43" xfId="69" applyNumberFormat="1" applyFont="1" applyFill="1" applyBorder="1" applyAlignment="1">
      <alignment horizontal="center"/>
    </xf>
    <xf numFmtId="165" fontId="1" fillId="52" borderId="44" xfId="69" applyNumberFormat="1" applyFont="1" applyFill="1" applyBorder="1" applyAlignment="1">
      <alignment horizontal="center"/>
    </xf>
    <xf numFmtId="165" fontId="1" fillId="51" borderId="44" xfId="69" applyNumberFormat="1" applyFont="1" applyFill="1" applyBorder="1" applyAlignment="1">
      <alignment horizontal="center"/>
    </xf>
    <xf numFmtId="0" fontId="1" fillId="51" borderId="44" xfId="69" applyFont="1" applyFill="1" applyBorder="1" applyAlignment="1">
      <alignment horizontal="center"/>
    </xf>
    <xf numFmtId="0" fontId="1" fillId="51" borderId="45" xfId="69" applyFont="1" applyFill="1" applyBorder="1" applyAlignment="1">
      <alignment horizontal="center"/>
    </xf>
    <xf numFmtId="0" fontId="6" fillId="48" borderId="49" xfId="0" applyFont="1" applyFill="1" applyBorder="1" applyAlignment="1">
      <alignment horizontal="center"/>
    </xf>
    <xf numFmtId="0" fontId="12" fillId="48" borderId="36" xfId="0" applyFont="1" applyFill="1" applyBorder="1" applyAlignment="1">
      <alignment horizontal="center"/>
    </xf>
    <xf numFmtId="0" fontId="54" fillId="48" borderId="0" xfId="74" applyFont="1" applyFill="1" applyBorder="1" applyAlignment="1">
      <alignment horizontal="center"/>
    </xf>
    <xf numFmtId="0" fontId="3" fillId="47" borderId="8" xfId="0" applyFont="1" applyFill="1" applyBorder="1" applyAlignment="1">
      <alignment horizontal="left"/>
    </xf>
    <xf numFmtId="0" fontId="3" fillId="47" borderId="8" xfId="0" applyFont="1" applyFill="1" applyBorder="1" applyAlignment="1">
      <alignment horizontal="center"/>
    </xf>
    <xf numFmtId="0" fontId="3" fillId="47" borderId="24" xfId="0" applyFont="1" applyFill="1" applyBorder="1" applyAlignment="1">
      <alignment horizontal="left"/>
    </xf>
    <xf numFmtId="0" fontId="3" fillId="47" borderId="24" xfId="0" applyFont="1" applyFill="1" applyBorder="1" applyAlignment="1">
      <alignment horizontal="center"/>
    </xf>
    <xf numFmtId="0" fontId="55" fillId="47" borderId="8" xfId="74" applyFont="1" applyFill="1" applyBorder="1" applyAlignment="1">
      <alignment horizontal="center"/>
    </xf>
    <xf numFmtId="0" fontId="1" fillId="0" borderId="21" xfId="72" applyBorder="1" applyAlignment="1">
      <alignment horizontal="center"/>
    </xf>
    <xf numFmtId="0" fontId="55" fillId="47" borderId="24" xfId="74" applyFont="1" applyFill="1" applyBorder="1" applyAlignment="1">
      <alignment horizontal="center"/>
    </xf>
    <xf numFmtId="0" fontId="1" fillId="0" borderId="0" xfId="69" applyFont="1"/>
    <xf numFmtId="0" fontId="1" fillId="0" borderId="21" xfId="72" applyFont="1" applyBorder="1" applyAlignment="1">
      <alignment horizontal="center"/>
    </xf>
    <xf numFmtId="0" fontId="56" fillId="48" borderId="19" xfId="74" applyFont="1" applyFill="1" applyBorder="1" applyAlignment="1">
      <alignment horizontal="center"/>
    </xf>
    <xf numFmtId="0" fontId="57" fillId="48" borderId="50" xfId="74" applyFont="1" applyFill="1" applyBorder="1" applyAlignment="1">
      <alignment horizontal="center"/>
    </xf>
    <xf numFmtId="0" fontId="56" fillId="48" borderId="18" xfId="74" applyFont="1" applyFill="1" applyBorder="1" applyAlignment="1">
      <alignment horizontal="center"/>
    </xf>
    <xf numFmtId="0" fontId="56" fillId="48" borderId="14" xfId="74" applyFont="1" applyFill="1" applyBorder="1" applyAlignment="1">
      <alignment horizontal="center"/>
    </xf>
    <xf numFmtId="0" fontId="55" fillId="45" borderId="46" xfId="74" applyFont="1" applyFill="1" applyBorder="1" applyAlignment="1">
      <alignment horizontal="center"/>
    </xf>
    <xf numFmtId="173" fontId="55" fillId="47" borderId="14" xfId="74" applyNumberFormat="1" applyFont="1" applyFill="1" applyBorder="1" applyAlignment="1">
      <alignment horizontal="center"/>
    </xf>
    <xf numFmtId="14" fontId="55" fillId="45" borderId="46" xfId="74" applyNumberFormat="1" applyFont="1" applyFill="1" applyBorder="1" applyAlignment="1">
      <alignment horizontal="center"/>
    </xf>
    <xf numFmtId="0" fontId="55" fillId="47" borderId="14" xfId="74" applyFont="1" applyFill="1" applyBorder="1" applyAlignment="1">
      <alignment horizontal="center"/>
    </xf>
    <xf numFmtId="22" fontId="53" fillId="47" borderId="14" xfId="74" applyNumberFormat="1" applyFont="1" applyFill="1" applyBorder="1" applyAlignment="1">
      <alignment horizontal="center"/>
    </xf>
    <xf numFmtId="0" fontId="55" fillId="45" borderId="47" xfId="74" applyFont="1" applyFill="1" applyBorder="1" applyAlignment="1">
      <alignment horizontal="center"/>
    </xf>
    <xf numFmtId="0" fontId="55" fillId="47" borderId="48" xfId="74" applyFont="1" applyFill="1" applyBorder="1" applyAlignment="1">
      <alignment horizontal="center"/>
    </xf>
  </cellXfs>
  <cellStyles count="107">
    <cellStyle name="_Copy of Portfolios to Archeus 6-3-04 (2)" xfId="2" xr:uid="{00000000-0005-0000-0000-000000000000}"/>
    <cellStyle name="20% - Accent1" xfId="3" builtinId="30" customBuiltin="1"/>
    <cellStyle name="20% - Accent2" xfId="4" builtinId="34" customBuiltin="1"/>
    <cellStyle name="20% - Accent3" xfId="5" builtinId="38" customBuiltin="1"/>
    <cellStyle name="20% - Accent4" xfId="6" builtinId="42" customBuiltin="1"/>
    <cellStyle name="20% - Accent5" xfId="7" builtinId="46" customBuiltin="1"/>
    <cellStyle name="20% - Accent6" xfId="8" builtinId="50" customBuiltin="1"/>
    <cellStyle name="40% - Accent1" xfId="9" builtinId="31" customBuiltin="1"/>
    <cellStyle name="40% - Accent2" xfId="10" builtinId="35" customBuiltin="1"/>
    <cellStyle name="40% - Accent3" xfId="11" builtinId="39" customBuiltin="1"/>
    <cellStyle name="40% - Accent4" xfId="12" builtinId="43" customBuiltin="1"/>
    <cellStyle name="40% - Accent5" xfId="13" builtinId="47" customBuiltin="1"/>
    <cellStyle name="40% - Accent6" xfId="14" builtinId="51" customBuiltin="1"/>
    <cellStyle name="60% - Accent1" xfId="15" builtinId="32" customBuiltin="1"/>
    <cellStyle name="60% - Accent2" xfId="16" builtinId="36" customBuiltin="1"/>
    <cellStyle name="60% - Accent3" xfId="17" builtinId="40" customBuiltin="1"/>
    <cellStyle name="60% - Accent4" xfId="18" builtinId="44" customBuiltin="1"/>
    <cellStyle name="60% - Accent5" xfId="19" builtinId="48" customBuiltin="1"/>
    <cellStyle name="60% - Accent6" xfId="20" builtinId="52" customBuiltin="1"/>
    <cellStyle name="Accent1" xfId="21" builtinId="29" customBuiltin="1"/>
    <cellStyle name="Accent2" xfId="22" builtinId="33" customBuiltin="1"/>
    <cellStyle name="Accent3" xfId="23" builtinId="37" customBuiltin="1"/>
    <cellStyle name="Accent4" xfId="24" builtinId="41" customBuiltin="1"/>
    <cellStyle name="Accent5" xfId="25" builtinId="45" customBuiltin="1"/>
    <cellStyle name="Accent6" xfId="26" builtinId="49" customBuiltin="1"/>
    <cellStyle name="back" xfId="27" xr:uid="{00000000-0005-0000-0000-000019000000}"/>
    <cellStyle name="Bad" xfId="28" builtinId="27" customBuiltin="1"/>
    <cellStyle name="Calculation" xfId="29" builtinId="22" customBuiltin="1"/>
    <cellStyle name="Check Cell" xfId="30" builtinId="23" customBuiltin="1"/>
    <cellStyle name="Comma0" xfId="31" xr:uid="{00000000-0005-0000-0000-00001D000000}"/>
    <cellStyle name="Currency0" xfId="32" xr:uid="{00000000-0005-0000-0000-00001E000000}"/>
    <cellStyle name="Date" xfId="33" xr:uid="{00000000-0005-0000-0000-00001F000000}"/>
    <cellStyle name="Explanatory Text" xfId="34" builtinId="53" customBuiltin="1"/>
    <cellStyle name="Fixed" xfId="35" xr:uid="{00000000-0005-0000-0000-000021000000}"/>
    <cellStyle name="Good" xfId="36" builtinId="26" customBuiltin="1"/>
    <cellStyle name="Heading 1" xfId="37" builtinId="16" customBuiltin="1"/>
    <cellStyle name="Heading 2" xfId="38" builtinId="17" customBuiltin="1"/>
    <cellStyle name="Heading 3" xfId="39" builtinId="18" customBuiltin="1"/>
    <cellStyle name="Heading 4" xfId="40" builtinId="19" customBuiltin="1"/>
    <cellStyle name="Hyperlink" xfId="41" builtinId="8"/>
    <cellStyle name="InfoDataColumn" xfId="42" xr:uid="{00000000-0005-0000-0000-000028000000}"/>
    <cellStyle name="InfoDataRow" xfId="43" xr:uid="{00000000-0005-0000-0000-000029000000}"/>
    <cellStyle name="InfoLabelColumn" xfId="44" xr:uid="{00000000-0005-0000-0000-00002A000000}"/>
    <cellStyle name="InfoLabelRow" xfId="45" xr:uid="{00000000-0005-0000-0000-00002B000000}"/>
    <cellStyle name="InfolDataColumn" xfId="46" xr:uid="{00000000-0005-0000-0000-00002C000000}"/>
    <cellStyle name="InformationalData" xfId="47" xr:uid="{00000000-0005-0000-0000-00002D000000}"/>
    <cellStyle name="InformationalLabel" xfId="48" xr:uid="{00000000-0005-0000-0000-00002E000000}"/>
    <cellStyle name="InformationalLabelTop" xfId="49" xr:uid="{00000000-0005-0000-0000-00002F000000}"/>
    <cellStyle name="Input" xfId="50" builtinId="20" customBuiltin="1"/>
    <cellStyle name="InputData" xfId="51" xr:uid="{00000000-0005-0000-0000-000031000000}"/>
    <cellStyle name="InputDataColumn" xfId="52" xr:uid="{00000000-0005-0000-0000-000032000000}"/>
    <cellStyle name="InputDataRow" xfId="53" xr:uid="{00000000-0005-0000-0000-000033000000}"/>
    <cellStyle name="InputLabel" xfId="54" xr:uid="{00000000-0005-0000-0000-000034000000}"/>
    <cellStyle name="InputLabelColumn" xfId="55" xr:uid="{00000000-0005-0000-0000-000035000000}"/>
    <cellStyle name="InputLabelRow" xfId="56" xr:uid="{00000000-0005-0000-0000-000036000000}"/>
    <cellStyle name="InputLabelTop" xfId="57" xr:uid="{00000000-0005-0000-0000-000037000000}"/>
    <cellStyle name="IntermediateData" xfId="58" xr:uid="{00000000-0005-0000-0000-000038000000}"/>
    <cellStyle name="IntermediateDataColumn" xfId="59" xr:uid="{00000000-0005-0000-0000-000039000000}"/>
    <cellStyle name="IntermediateDataRow" xfId="60" xr:uid="{00000000-0005-0000-0000-00003A000000}"/>
    <cellStyle name="IntermediateLabel" xfId="61" xr:uid="{00000000-0005-0000-0000-00003B000000}"/>
    <cellStyle name="IntermediateLabelColumn" xfId="62" xr:uid="{00000000-0005-0000-0000-00003C000000}"/>
    <cellStyle name="IntermediateLabelRow" xfId="63" xr:uid="{00000000-0005-0000-0000-00003D000000}"/>
    <cellStyle name="InvalidCell" xfId="64" xr:uid="{00000000-0005-0000-0000-00003E000000}"/>
    <cellStyle name="Linked Cell" xfId="65" builtinId="24" customBuiltin="1"/>
    <cellStyle name="Neutral" xfId="66" builtinId="28" customBuiltin="1"/>
    <cellStyle name="NewSheet" xfId="67" xr:uid="{00000000-0005-0000-0000-000041000000}"/>
    <cellStyle name="Normal" xfId="0" builtinId="0"/>
    <cellStyle name="Normal - Style1" xfId="68" xr:uid="{00000000-0005-0000-0000-000043000000}"/>
    <cellStyle name="Normal_~0604587" xfId="69" xr:uid="{00000000-0005-0000-0000-000044000000}"/>
    <cellStyle name="Normal_Calibrating IR Curves" xfId="70" xr:uid="{00000000-0005-0000-0000-000045000000}"/>
    <cellStyle name="Normal_CDS Pricer" xfId="71" xr:uid="{00000000-0005-0000-0000-000046000000}"/>
    <cellStyle name="Normal_Config" xfId="72" xr:uid="{00000000-0005-0000-0000-000047000000}"/>
    <cellStyle name="Normal_Models" xfId="73" xr:uid="{00000000-0005-0000-0000-000048000000}"/>
    <cellStyle name="Normal_Sheet1" xfId="74" xr:uid="{00000000-0005-0000-0000-000049000000}"/>
    <cellStyle name="Normal_TestCurve5" xfId="75" xr:uid="{00000000-0005-0000-0000-00004A000000}"/>
    <cellStyle name="Note" xfId="76" builtinId="10" customBuiltin="1"/>
    <cellStyle name="ObjectDataColumn" xfId="77" xr:uid="{00000000-0005-0000-0000-00004C000000}"/>
    <cellStyle name="ObjectDataRow" xfId="78" xr:uid="{00000000-0005-0000-0000-00004D000000}"/>
    <cellStyle name="ObjectLabelColumn" xfId="79" xr:uid="{00000000-0005-0000-0000-00004E000000}"/>
    <cellStyle name="ObjectLabelRow" xfId="80" xr:uid="{00000000-0005-0000-0000-00004F000000}"/>
    <cellStyle name="Output" xfId="81" builtinId="21" customBuiltin="1"/>
    <cellStyle name="OutputData" xfId="82" xr:uid="{00000000-0005-0000-0000-000051000000}"/>
    <cellStyle name="OutputDataColumn" xfId="83" xr:uid="{00000000-0005-0000-0000-000052000000}"/>
    <cellStyle name="OutputDataRow" xfId="84" xr:uid="{00000000-0005-0000-0000-000053000000}"/>
    <cellStyle name="OutputLabel" xfId="85" xr:uid="{00000000-0005-0000-0000-000054000000}"/>
    <cellStyle name="OutputLabelColumn" xfId="86" xr:uid="{00000000-0005-0000-0000-000055000000}"/>
    <cellStyle name="OutputLabelRow" xfId="87" xr:uid="{00000000-0005-0000-0000-000056000000}"/>
    <cellStyle name="PanelLabel" xfId="88" xr:uid="{00000000-0005-0000-0000-000057000000}"/>
    <cellStyle name="Percent" xfId="89" builtinId="5"/>
    <cellStyle name="PersonalDataColumn" xfId="90" xr:uid="{00000000-0005-0000-0000-000059000000}"/>
    <cellStyle name="PersonalDataRow" xfId="91" xr:uid="{00000000-0005-0000-0000-00005A000000}"/>
    <cellStyle name="PersonalLabelColumn" xfId="92" xr:uid="{00000000-0005-0000-0000-00005B000000}"/>
    <cellStyle name="PersonalLabelRow" xfId="93" xr:uid="{00000000-0005-0000-0000-00005C000000}"/>
    <cellStyle name="result" xfId="94" xr:uid="{00000000-0005-0000-0000-00005D000000}"/>
    <cellStyle name="spreads" xfId="95" xr:uid="{00000000-0005-0000-0000-00005E000000}"/>
    <cellStyle name="Style 1" xfId="1" xr:uid="{00000000-0005-0000-0000-00005F000000}"/>
    <cellStyle name="swaptn" xfId="96" xr:uid="{00000000-0005-0000-0000-000060000000}"/>
    <cellStyle name="TableDataColumn" xfId="97" xr:uid="{00000000-0005-0000-0000-000061000000}"/>
    <cellStyle name="TableDataRow" xfId="98" xr:uid="{00000000-0005-0000-0000-000062000000}"/>
    <cellStyle name="TableLabelColumn" xfId="99" xr:uid="{00000000-0005-0000-0000-000063000000}"/>
    <cellStyle name="TableLabelRow" xfId="100" xr:uid="{00000000-0005-0000-0000-000064000000}"/>
    <cellStyle name="TableLabelTop" xfId="101" xr:uid="{00000000-0005-0000-0000-000065000000}"/>
    <cellStyle name="Title" xfId="102" builtinId="15" customBuiltin="1"/>
    <cellStyle name="Total" xfId="103" builtinId="25" customBuiltin="1"/>
    <cellStyle name="Warning Text" xfId="104" builtinId="11" customBuiltin="1"/>
    <cellStyle name="桁区切り_NewDemo" xfId="105" xr:uid="{00000000-0005-0000-0000-000069000000}"/>
    <cellStyle name="標準_NewDemo" xfId="106" xr:uid="{00000000-0005-0000-0000-00006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Forward Rates</a:t>
            </a:r>
          </a:p>
        </c:rich>
      </c:tx>
      <c:layout>
        <c:manualLayout>
          <c:xMode val="edge"/>
          <c:yMode val="edge"/>
          <c:x val="0.48630136986301437"/>
          <c:y val="2.11864406779661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054794520548073E-2"/>
          <c:y val="0.24152542372881355"/>
          <c:w val="0.91609589041095962"/>
          <c:h val="0.53813559322033899"/>
        </c:manualLayout>
      </c:layout>
      <c:areaChart>
        <c:grouping val="standard"/>
        <c:varyColors val="0"/>
        <c:ser>
          <c:idx val="0"/>
          <c:order val="0"/>
          <c:tx>
            <c:strRef>
              <c:f>CPIBootstrap6m!$V$58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CPIBootstrap6m!$T$59:$T$178</c:f>
              <c:numCache>
                <c:formatCode>m/d/yyyy</c:formatCode>
                <c:ptCount val="120"/>
                <c:pt idx="0">
                  <c:v>43129</c:v>
                </c:pt>
                <c:pt idx="1">
                  <c:v>43159</c:v>
                </c:pt>
                <c:pt idx="2">
                  <c:v>43189</c:v>
                </c:pt>
                <c:pt idx="3">
                  <c:v>43219</c:v>
                </c:pt>
                <c:pt idx="4">
                  <c:v>43249</c:v>
                </c:pt>
                <c:pt idx="5">
                  <c:v>43279</c:v>
                </c:pt>
                <c:pt idx="6">
                  <c:v>43309</c:v>
                </c:pt>
                <c:pt idx="7">
                  <c:v>43339</c:v>
                </c:pt>
                <c:pt idx="8">
                  <c:v>43369</c:v>
                </c:pt>
                <c:pt idx="9">
                  <c:v>43399</c:v>
                </c:pt>
                <c:pt idx="10">
                  <c:v>43429</c:v>
                </c:pt>
                <c:pt idx="11">
                  <c:v>43459</c:v>
                </c:pt>
                <c:pt idx="12">
                  <c:v>43489</c:v>
                </c:pt>
                <c:pt idx="13">
                  <c:v>43519</c:v>
                </c:pt>
                <c:pt idx="14">
                  <c:v>43549</c:v>
                </c:pt>
                <c:pt idx="15">
                  <c:v>43579</c:v>
                </c:pt>
                <c:pt idx="16">
                  <c:v>43609</c:v>
                </c:pt>
                <c:pt idx="17">
                  <c:v>43639</c:v>
                </c:pt>
                <c:pt idx="18">
                  <c:v>43669</c:v>
                </c:pt>
                <c:pt idx="19">
                  <c:v>43699</c:v>
                </c:pt>
                <c:pt idx="20">
                  <c:v>43729</c:v>
                </c:pt>
                <c:pt idx="21">
                  <c:v>43759</c:v>
                </c:pt>
                <c:pt idx="22">
                  <c:v>43789</c:v>
                </c:pt>
                <c:pt idx="23">
                  <c:v>43819</c:v>
                </c:pt>
                <c:pt idx="24">
                  <c:v>43849</c:v>
                </c:pt>
                <c:pt idx="25">
                  <c:v>43879</c:v>
                </c:pt>
                <c:pt idx="26">
                  <c:v>43909</c:v>
                </c:pt>
                <c:pt idx="27">
                  <c:v>43939</c:v>
                </c:pt>
                <c:pt idx="28">
                  <c:v>43969</c:v>
                </c:pt>
                <c:pt idx="29">
                  <c:v>43999</c:v>
                </c:pt>
                <c:pt idx="30">
                  <c:v>44029</c:v>
                </c:pt>
                <c:pt idx="31">
                  <c:v>44059</c:v>
                </c:pt>
                <c:pt idx="32">
                  <c:v>44089</c:v>
                </c:pt>
                <c:pt idx="33">
                  <c:v>44119</c:v>
                </c:pt>
                <c:pt idx="34">
                  <c:v>44149</c:v>
                </c:pt>
                <c:pt idx="35">
                  <c:v>44179</c:v>
                </c:pt>
                <c:pt idx="36">
                  <c:v>44209</c:v>
                </c:pt>
                <c:pt idx="37">
                  <c:v>44239</c:v>
                </c:pt>
                <c:pt idx="38">
                  <c:v>44269</c:v>
                </c:pt>
                <c:pt idx="39">
                  <c:v>44299</c:v>
                </c:pt>
                <c:pt idx="40">
                  <c:v>44329</c:v>
                </c:pt>
                <c:pt idx="41">
                  <c:v>44359</c:v>
                </c:pt>
                <c:pt idx="42">
                  <c:v>44389</c:v>
                </c:pt>
                <c:pt idx="43">
                  <c:v>44419</c:v>
                </c:pt>
                <c:pt idx="44">
                  <c:v>44449</c:v>
                </c:pt>
                <c:pt idx="45">
                  <c:v>44479</c:v>
                </c:pt>
                <c:pt idx="46">
                  <c:v>44509</c:v>
                </c:pt>
                <c:pt idx="47">
                  <c:v>44539</c:v>
                </c:pt>
                <c:pt idx="48">
                  <c:v>44569</c:v>
                </c:pt>
                <c:pt idx="49">
                  <c:v>44599</c:v>
                </c:pt>
                <c:pt idx="50">
                  <c:v>44629</c:v>
                </c:pt>
                <c:pt idx="51">
                  <c:v>44659</c:v>
                </c:pt>
                <c:pt idx="52">
                  <c:v>44689</c:v>
                </c:pt>
                <c:pt idx="53">
                  <c:v>44719</c:v>
                </c:pt>
                <c:pt idx="54">
                  <c:v>44749</c:v>
                </c:pt>
                <c:pt idx="55">
                  <c:v>44779</c:v>
                </c:pt>
                <c:pt idx="56">
                  <c:v>44809</c:v>
                </c:pt>
                <c:pt idx="57">
                  <c:v>44839</c:v>
                </c:pt>
                <c:pt idx="58">
                  <c:v>44869</c:v>
                </c:pt>
                <c:pt idx="59">
                  <c:v>44899</c:v>
                </c:pt>
                <c:pt idx="60">
                  <c:v>44929</c:v>
                </c:pt>
                <c:pt idx="61">
                  <c:v>44959</c:v>
                </c:pt>
                <c:pt idx="62">
                  <c:v>44989</c:v>
                </c:pt>
                <c:pt idx="63">
                  <c:v>45019</c:v>
                </c:pt>
                <c:pt idx="64">
                  <c:v>45049</c:v>
                </c:pt>
                <c:pt idx="65">
                  <c:v>45079</c:v>
                </c:pt>
                <c:pt idx="66">
                  <c:v>45109</c:v>
                </c:pt>
                <c:pt idx="67">
                  <c:v>45139</c:v>
                </c:pt>
                <c:pt idx="68">
                  <c:v>45169</c:v>
                </c:pt>
                <c:pt idx="69">
                  <c:v>45199</c:v>
                </c:pt>
                <c:pt idx="70">
                  <c:v>45229</c:v>
                </c:pt>
                <c:pt idx="71">
                  <c:v>45259</c:v>
                </c:pt>
                <c:pt idx="72">
                  <c:v>45289</c:v>
                </c:pt>
                <c:pt idx="73">
                  <c:v>45319</c:v>
                </c:pt>
                <c:pt idx="74">
                  <c:v>45349</c:v>
                </c:pt>
                <c:pt idx="75">
                  <c:v>45379</c:v>
                </c:pt>
                <c:pt idx="76">
                  <c:v>45409</c:v>
                </c:pt>
                <c:pt idx="77">
                  <c:v>45439</c:v>
                </c:pt>
                <c:pt idx="78">
                  <c:v>45469</c:v>
                </c:pt>
                <c:pt idx="79">
                  <c:v>45499</c:v>
                </c:pt>
                <c:pt idx="80">
                  <c:v>45529</c:v>
                </c:pt>
                <c:pt idx="81">
                  <c:v>45559</c:v>
                </c:pt>
                <c:pt idx="82">
                  <c:v>45589</c:v>
                </c:pt>
                <c:pt idx="83">
                  <c:v>45619</c:v>
                </c:pt>
                <c:pt idx="84">
                  <c:v>45649</c:v>
                </c:pt>
                <c:pt idx="85">
                  <c:v>45679</c:v>
                </c:pt>
                <c:pt idx="86">
                  <c:v>45709</c:v>
                </c:pt>
                <c:pt idx="87">
                  <c:v>45739</c:v>
                </c:pt>
                <c:pt idx="88">
                  <c:v>45769</c:v>
                </c:pt>
                <c:pt idx="89">
                  <c:v>45799</c:v>
                </c:pt>
                <c:pt idx="90">
                  <c:v>45829</c:v>
                </c:pt>
                <c:pt idx="91">
                  <c:v>45859</c:v>
                </c:pt>
                <c:pt idx="92">
                  <c:v>45889</c:v>
                </c:pt>
                <c:pt idx="93">
                  <c:v>45919</c:v>
                </c:pt>
                <c:pt idx="94">
                  <c:v>45949</c:v>
                </c:pt>
                <c:pt idx="95">
                  <c:v>45979</c:v>
                </c:pt>
                <c:pt idx="96">
                  <c:v>46009</c:v>
                </c:pt>
                <c:pt idx="97">
                  <c:v>46039</c:v>
                </c:pt>
                <c:pt idx="98">
                  <c:v>46069</c:v>
                </c:pt>
                <c:pt idx="99">
                  <c:v>46099</c:v>
                </c:pt>
                <c:pt idx="100">
                  <c:v>46129</c:v>
                </c:pt>
                <c:pt idx="101">
                  <c:v>46159</c:v>
                </c:pt>
                <c:pt idx="102">
                  <c:v>46189</c:v>
                </c:pt>
                <c:pt idx="103">
                  <c:v>46219</c:v>
                </c:pt>
                <c:pt idx="104">
                  <c:v>46249</c:v>
                </c:pt>
                <c:pt idx="105">
                  <c:v>46279</c:v>
                </c:pt>
                <c:pt idx="106">
                  <c:v>46309</c:v>
                </c:pt>
                <c:pt idx="107">
                  <c:v>46339</c:v>
                </c:pt>
                <c:pt idx="108">
                  <c:v>46369</c:v>
                </c:pt>
                <c:pt idx="109">
                  <c:v>46399</c:v>
                </c:pt>
                <c:pt idx="110">
                  <c:v>46429</c:v>
                </c:pt>
                <c:pt idx="111">
                  <c:v>46459</c:v>
                </c:pt>
                <c:pt idx="112">
                  <c:v>46489</c:v>
                </c:pt>
                <c:pt idx="113">
                  <c:v>46519</c:v>
                </c:pt>
                <c:pt idx="114">
                  <c:v>46549</c:v>
                </c:pt>
                <c:pt idx="115">
                  <c:v>46579</c:v>
                </c:pt>
                <c:pt idx="116">
                  <c:v>46609</c:v>
                </c:pt>
                <c:pt idx="117">
                  <c:v>46639</c:v>
                </c:pt>
                <c:pt idx="118">
                  <c:v>46669</c:v>
                </c:pt>
                <c:pt idx="119">
                  <c:v>46699</c:v>
                </c:pt>
              </c:numCache>
            </c:numRef>
          </c:cat>
          <c:val>
            <c:numRef>
              <c:f>CPIBootstrap6m!$V$59:$V$178</c:f>
              <c:numCache>
                <c:formatCode>0.00%</c:formatCode>
                <c:ptCount val="120"/>
                <c:pt idx="0">
                  <c:v>2.8199999999995451E-2</c:v>
                </c:pt>
                <c:pt idx="1">
                  <c:v>2.8199999999995451E-2</c:v>
                </c:pt>
                <c:pt idx="2">
                  <c:v>2.8134792408803826E-2</c:v>
                </c:pt>
                <c:pt idx="3">
                  <c:v>2.8069880526379005E-2</c:v>
                </c:pt>
                <c:pt idx="4">
                  <c:v>2.8005262310700513E-2</c:v>
                </c:pt>
                <c:pt idx="5">
                  <c:v>2.7940961173945178E-2</c:v>
                </c:pt>
                <c:pt idx="6">
                  <c:v>2.787694387309525E-2</c:v>
                </c:pt>
                <c:pt idx="7">
                  <c:v>2.7817093444916747E-2</c:v>
                </c:pt>
                <c:pt idx="8">
                  <c:v>2.7754354277030508E-2</c:v>
                </c:pt>
                <c:pt idx="9">
                  <c:v>2.7691336823669088E-2</c:v>
                </c:pt>
                <c:pt idx="10">
                  <c:v>2.7628318953070607E-2</c:v>
                </c:pt>
                <c:pt idx="11">
                  <c:v>2.7565300665232367E-2</c:v>
                </c:pt>
                <c:pt idx="12">
                  <c:v>2.7502281960143555E-2</c:v>
                </c:pt>
                <c:pt idx="13">
                  <c:v>2.7404114279601061E-2</c:v>
                </c:pt>
                <c:pt idx="14">
                  <c:v>2.7326223779890097E-2</c:v>
                </c:pt>
                <c:pt idx="15">
                  <c:v>2.7256443892762199E-2</c:v>
                </c:pt>
                <c:pt idx="16">
                  <c:v>2.7186663494072876E-2</c:v>
                </c:pt>
                <c:pt idx="17">
                  <c:v>2.7116882583759994E-2</c:v>
                </c:pt>
                <c:pt idx="18">
                  <c:v>2.7047101161866777E-2</c:v>
                </c:pt>
                <c:pt idx="19">
                  <c:v>2.6977319228333796E-2</c:v>
                </c:pt>
                <c:pt idx="20">
                  <c:v>2.6907536783209673E-2</c:v>
                </c:pt>
                <c:pt idx="21">
                  <c:v>2.6837753826443083E-2</c:v>
                </c:pt>
                <c:pt idx="22">
                  <c:v>2.6767970358020515E-2</c:v>
                </c:pt>
                <c:pt idx="23">
                  <c:v>2.6698186377993299E-2</c:v>
                </c:pt>
                <c:pt idx="24">
                  <c:v>2.6628401886272284E-2</c:v>
                </c:pt>
                <c:pt idx="25">
                  <c:v>2.6579050417382361E-2</c:v>
                </c:pt>
                <c:pt idx="26">
                  <c:v>2.6523203014837311E-2</c:v>
                </c:pt>
                <c:pt idx="27">
                  <c:v>2.6455998476621168E-2</c:v>
                </c:pt>
                <c:pt idx="28">
                  <c:v>2.6388793463903364E-2</c:v>
                </c:pt>
                <c:pt idx="29">
                  <c:v>2.6321587976600152E-2</c:v>
                </c:pt>
                <c:pt idx="30">
                  <c:v>2.6254382014781769E-2</c:v>
                </c:pt>
                <c:pt idx="31">
                  <c:v>2.6187175578413102E-2</c:v>
                </c:pt>
                <c:pt idx="32">
                  <c:v>2.6119968667486042E-2</c:v>
                </c:pt>
                <c:pt idx="33">
                  <c:v>2.6052761281997888E-2</c:v>
                </c:pt>
                <c:pt idx="34">
                  <c:v>2.5985553421940533E-2</c:v>
                </c:pt>
                <c:pt idx="35">
                  <c:v>2.5918345087338295E-2</c:v>
                </c:pt>
                <c:pt idx="36">
                  <c:v>2.5851136278085812E-2</c:v>
                </c:pt>
                <c:pt idx="37">
                  <c:v>2.593416130071154E-2</c:v>
                </c:pt>
                <c:pt idx="38">
                  <c:v>2.6051413333109601E-2</c:v>
                </c:pt>
                <c:pt idx="39">
                  <c:v>2.6001608241780699E-2</c:v>
                </c:pt>
                <c:pt idx="40">
                  <c:v>2.5951802889852882E-2</c:v>
                </c:pt>
                <c:pt idx="41">
                  <c:v>2.5901997277293736E-2</c:v>
                </c:pt>
                <c:pt idx="42">
                  <c:v>2.5852191404100555E-2</c:v>
                </c:pt>
                <c:pt idx="43">
                  <c:v>2.5802385270308464E-2</c:v>
                </c:pt>
                <c:pt idx="44">
                  <c:v>2.5752578875795889E-2</c:v>
                </c:pt>
                <c:pt idx="45">
                  <c:v>2.5702772220681697E-2</c:v>
                </c:pt>
                <c:pt idx="46">
                  <c:v>2.5652965304919968E-2</c:v>
                </c:pt>
                <c:pt idx="47">
                  <c:v>2.5603158128507997E-2</c:v>
                </c:pt>
                <c:pt idx="48">
                  <c:v>2.5553350691445782E-2</c:v>
                </c:pt>
                <c:pt idx="49">
                  <c:v>2.5456273840052408E-2</c:v>
                </c:pt>
                <c:pt idx="50">
                  <c:v>2.5246054442570703E-2</c:v>
                </c:pt>
                <c:pt idx="51">
                  <c:v>2.5187975704822934E-2</c:v>
                </c:pt>
                <c:pt idx="52">
                  <c:v>2.5129896612616553E-2</c:v>
                </c:pt>
                <c:pt idx="53">
                  <c:v>2.5071817166086641E-2</c:v>
                </c:pt>
                <c:pt idx="54">
                  <c:v>2.5013737365090011E-2</c:v>
                </c:pt>
                <c:pt idx="55">
                  <c:v>2.4955657209672594E-2</c:v>
                </c:pt>
                <c:pt idx="56">
                  <c:v>2.4897576699823582E-2</c:v>
                </c:pt>
                <c:pt idx="57">
                  <c:v>2.4839495835491648E-2</c:v>
                </c:pt>
                <c:pt idx="58">
                  <c:v>2.4781414616822667E-2</c:v>
                </c:pt>
                <c:pt idx="59">
                  <c:v>2.4723333043659961E-2</c:v>
                </c:pt>
                <c:pt idx="60">
                  <c:v>2.4665251116054849E-2</c:v>
                </c:pt>
                <c:pt idx="61">
                  <c:v>2.4736522276367173E-2</c:v>
                </c:pt>
                <c:pt idx="62">
                  <c:v>2.5866011166536269E-2</c:v>
                </c:pt>
                <c:pt idx="63">
                  <c:v>2.5850349395309613E-2</c:v>
                </c:pt>
                <c:pt idx="64">
                  <c:v>2.5834687598304835E-2</c:v>
                </c:pt>
                <c:pt idx="65">
                  <c:v>2.581902577547061E-2</c:v>
                </c:pt>
                <c:pt idx="66">
                  <c:v>2.5803363926974427E-2</c:v>
                </c:pt>
                <c:pt idx="67">
                  <c:v>2.5787702052646095E-2</c:v>
                </c:pt>
                <c:pt idx="68">
                  <c:v>2.5772040152545046E-2</c:v>
                </c:pt>
                <c:pt idx="69">
                  <c:v>2.5756378226609145E-2</c:v>
                </c:pt>
                <c:pt idx="70">
                  <c:v>2.574071627501669E-2</c:v>
                </c:pt>
                <c:pt idx="71">
                  <c:v>2.5725054297589384E-2</c:v>
                </c:pt>
                <c:pt idx="72">
                  <c:v>2.5709392294386662E-2</c:v>
                </c:pt>
                <c:pt idx="73">
                  <c:v>2.5693730265408516E-2</c:v>
                </c:pt>
                <c:pt idx="74">
                  <c:v>2.5678068210590117E-2</c:v>
                </c:pt>
                <c:pt idx="75">
                  <c:v>2.5662406130123272E-2</c:v>
                </c:pt>
                <c:pt idx="76">
                  <c:v>2.5646744023821572E-2</c:v>
                </c:pt>
                <c:pt idx="77">
                  <c:v>2.5631081891741753E-2</c:v>
                </c:pt>
                <c:pt idx="78">
                  <c:v>2.5615419733813576E-2</c:v>
                </c:pt>
                <c:pt idx="79">
                  <c:v>2.559975755025316E-2</c:v>
                </c:pt>
                <c:pt idx="80">
                  <c:v>2.5584095340844382E-2</c:v>
                </c:pt>
                <c:pt idx="81">
                  <c:v>2.5568433105660187E-2</c:v>
                </c:pt>
                <c:pt idx="82">
                  <c:v>2.5552770844700572E-2</c:v>
                </c:pt>
                <c:pt idx="83">
                  <c:v>2.5537108557887194E-2</c:v>
                </c:pt>
                <c:pt idx="84">
                  <c:v>2.5521446245449681E-2</c:v>
                </c:pt>
                <c:pt idx="85">
                  <c:v>2.5505783907161111E-2</c:v>
                </c:pt>
                <c:pt idx="86">
                  <c:v>1.7866859890304787E-2</c:v>
                </c:pt>
                <c:pt idx="87">
                  <c:v>1.4870583667899395E-2</c:v>
                </c:pt>
                <c:pt idx="88">
                  <c:v>1.4612950733897864E-2</c:v>
                </c:pt>
                <c:pt idx="89">
                  <c:v>1.4355310829770299E-2</c:v>
                </c:pt>
                <c:pt idx="90">
                  <c:v>1.4097663955435658E-2</c:v>
                </c:pt>
                <c:pt idx="91">
                  <c:v>1.3840010110191536E-2</c:v>
                </c:pt>
                <c:pt idx="92">
                  <c:v>1.3582349293962293E-2</c:v>
                </c:pt>
                <c:pt idx="93">
                  <c:v>1.3324681506034719E-2</c:v>
                </c:pt>
                <c:pt idx="94">
                  <c:v>1.3067006746343979E-2</c:v>
                </c:pt>
                <c:pt idx="95">
                  <c:v>1.280932501416876E-2</c:v>
                </c:pt>
                <c:pt idx="96">
                  <c:v>1.2551636309449629E-2</c:v>
                </c:pt>
                <c:pt idx="97">
                  <c:v>1.2293940631462571E-2</c:v>
                </c:pt>
                <c:pt idx="98">
                  <c:v>1.8534901607931437E-2</c:v>
                </c:pt>
                <c:pt idx="99">
                  <c:v>2.3432630416757843E-2</c:v>
                </c:pt>
                <c:pt idx="100">
                  <c:v>2.3409283357216371E-2</c:v>
                </c:pt>
                <c:pt idx="101">
                  <c:v>2.3385936240572391E-2</c:v>
                </c:pt>
                <c:pt idx="102">
                  <c:v>2.3362589066553047E-2</c:v>
                </c:pt>
                <c:pt idx="103">
                  <c:v>2.3339241835166447E-2</c:v>
                </c:pt>
                <c:pt idx="104">
                  <c:v>2.3315894546671934E-2</c:v>
                </c:pt>
                <c:pt idx="105">
                  <c:v>2.3292547200715608E-2</c:v>
                </c:pt>
                <c:pt idx="106">
                  <c:v>2.3269199797656775E-2</c:v>
                </c:pt>
                <c:pt idx="107">
                  <c:v>2.3245852337227979E-2</c:v>
                </c:pt>
                <c:pt idx="108">
                  <c:v>2.3222504819415717E-2</c:v>
                </c:pt>
                <c:pt idx="109">
                  <c:v>2.319915724450905E-2</c:v>
                </c:pt>
                <c:pt idx="110">
                  <c:v>2.6030592618707993E-2</c:v>
                </c:pt>
                <c:pt idx="111">
                  <c:v>2.9827255054342989E-2</c:v>
                </c:pt>
                <c:pt idx="112">
                  <c:v>2.992366534915843E-2</c:v>
                </c:pt>
                <c:pt idx="113">
                  <c:v>3.0020074666766445E-2</c:v>
                </c:pt>
                <c:pt idx="114">
                  <c:v>3.0116483007202155E-2</c:v>
                </c:pt>
                <c:pt idx="115">
                  <c:v>3.0212890370473661E-2</c:v>
                </c:pt>
                <c:pt idx="116">
                  <c:v>3.0309296756610687E-2</c:v>
                </c:pt>
                <c:pt idx="117">
                  <c:v>3.0405702165626731E-2</c:v>
                </c:pt>
                <c:pt idx="118">
                  <c:v>3.0502106597546114E-2</c:v>
                </c:pt>
                <c:pt idx="119">
                  <c:v>3.0598510052387746E-2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73-494F-A978-C50DBA814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54112"/>
        <c:axId val="126908288"/>
      </c:areaChart>
      <c:dateAx>
        <c:axId val="12135411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6908288"/>
        <c:crossesAt val="0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126908288"/>
        <c:scaling>
          <c:orientation val="minMax"/>
          <c:max val="0.1"/>
          <c:min val="0"/>
        </c:scaling>
        <c:delete val="0"/>
        <c:axPos val="l"/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1354112"/>
        <c:crosses val="autoZero"/>
        <c:crossBetween val="midCat"/>
        <c:majorUnit val="2.0000000000000011E-2"/>
        <c:minorUnit val="4.000000000000007E-3"/>
      </c:valAx>
      <c:spPr>
        <a:noFill/>
        <a:ln w="12700">
          <a:solidFill>
            <a:srgbClr val="C0C0C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Spot Rates</a:t>
            </a:r>
          </a:p>
        </c:rich>
      </c:tx>
      <c:layout>
        <c:manualLayout>
          <c:xMode val="edge"/>
          <c:yMode val="edge"/>
          <c:x val="0.49143835616438358"/>
          <c:y val="2.07469300013979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054794520548073E-2"/>
          <c:y val="0.22406684401509824"/>
          <c:w val="0.91609589041095962"/>
          <c:h val="0.56016711003774478"/>
        </c:manualLayout>
      </c:layout>
      <c:areaChart>
        <c:grouping val="standard"/>
        <c:varyColors val="0"/>
        <c:ser>
          <c:idx val="0"/>
          <c:order val="0"/>
          <c:tx>
            <c:strRef>
              <c:f>CPIBootstrap6m!$W$58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CPIBootstrap6m!$T$59:$T$178</c:f>
              <c:numCache>
                <c:formatCode>m/d/yyyy</c:formatCode>
                <c:ptCount val="120"/>
                <c:pt idx="0">
                  <c:v>43129</c:v>
                </c:pt>
                <c:pt idx="1">
                  <c:v>43159</c:v>
                </c:pt>
                <c:pt idx="2">
                  <c:v>43189</c:v>
                </c:pt>
                <c:pt idx="3">
                  <c:v>43219</c:v>
                </c:pt>
                <c:pt idx="4">
                  <c:v>43249</c:v>
                </c:pt>
                <c:pt idx="5">
                  <c:v>43279</c:v>
                </c:pt>
                <c:pt idx="6">
                  <c:v>43309</c:v>
                </c:pt>
                <c:pt idx="7">
                  <c:v>43339</c:v>
                </c:pt>
                <c:pt idx="8">
                  <c:v>43369</c:v>
                </c:pt>
                <c:pt idx="9">
                  <c:v>43399</c:v>
                </c:pt>
                <c:pt idx="10">
                  <c:v>43429</c:v>
                </c:pt>
                <c:pt idx="11">
                  <c:v>43459</c:v>
                </c:pt>
                <c:pt idx="12">
                  <c:v>43489</c:v>
                </c:pt>
                <c:pt idx="13">
                  <c:v>43519</c:v>
                </c:pt>
                <c:pt idx="14">
                  <c:v>43549</c:v>
                </c:pt>
                <c:pt idx="15">
                  <c:v>43579</c:v>
                </c:pt>
                <c:pt idx="16">
                  <c:v>43609</c:v>
                </c:pt>
                <c:pt idx="17">
                  <c:v>43639</c:v>
                </c:pt>
                <c:pt idx="18">
                  <c:v>43669</c:v>
                </c:pt>
                <c:pt idx="19">
                  <c:v>43699</c:v>
                </c:pt>
                <c:pt idx="20">
                  <c:v>43729</c:v>
                </c:pt>
                <c:pt idx="21">
                  <c:v>43759</c:v>
                </c:pt>
                <c:pt idx="22">
                  <c:v>43789</c:v>
                </c:pt>
                <c:pt idx="23">
                  <c:v>43819</c:v>
                </c:pt>
                <c:pt idx="24">
                  <c:v>43849</c:v>
                </c:pt>
                <c:pt idx="25">
                  <c:v>43879</c:v>
                </c:pt>
                <c:pt idx="26">
                  <c:v>43909</c:v>
                </c:pt>
                <c:pt idx="27">
                  <c:v>43939</c:v>
                </c:pt>
                <c:pt idx="28">
                  <c:v>43969</c:v>
                </c:pt>
                <c:pt idx="29">
                  <c:v>43999</c:v>
                </c:pt>
                <c:pt idx="30">
                  <c:v>44029</c:v>
                </c:pt>
                <c:pt idx="31">
                  <c:v>44059</c:v>
                </c:pt>
                <c:pt idx="32">
                  <c:v>44089</c:v>
                </c:pt>
                <c:pt idx="33">
                  <c:v>44119</c:v>
                </c:pt>
                <c:pt idx="34">
                  <c:v>44149</c:v>
                </c:pt>
                <c:pt idx="35">
                  <c:v>44179</c:v>
                </c:pt>
                <c:pt idx="36">
                  <c:v>44209</c:v>
                </c:pt>
                <c:pt idx="37">
                  <c:v>44239</c:v>
                </c:pt>
                <c:pt idx="38">
                  <c:v>44269</c:v>
                </c:pt>
                <c:pt idx="39">
                  <c:v>44299</c:v>
                </c:pt>
                <c:pt idx="40">
                  <c:v>44329</c:v>
                </c:pt>
                <c:pt idx="41">
                  <c:v>44359</c:v>
                </c:pt>
                <c:pt idx="42">
                  <c:v>44389</c:v>
                </c:pt>
                <c:pt idx="43">
                  <c:v>44419</c:v>
                </c:pt>
                <c:pt idx="44">
                  <c:v>44449</c:v>
                </c:pt>
                <c:pt idx="45">
                  <c:v>44479</c:v>
                </c:pt>
                <c:pt idx="46">
                  <c:v>44509</c:v>
                </c:pt>
                <c:pt idx="47">
                  <c:v>44539</c:v>
                </c:pt>
                <c:pt idx="48">
                  <c:v>44569</c:v>
                </c:pt>
                <c:pt idx="49">
                  <c:v>44599</c:v>
                </c:pt>
                <c:pt idx="50">
                  <c:v>44629</c:v>
                </c:pt>
                <c:pt idx="51">
                  <c:v>44659</c:v>
                </c:pt>
                <c:pt idx="52">
                  <c:v>44689</c:v>
                </c:pt>
                <c:pt idx="53">
                  <c:v>44719</c:v>
                </c:pt>
                <c:pt idx="54">
                  <c:v>44749</c:v>
                </c:pt>
                <c:pt idx="55">
                  <c:v>44779</c:v>
                </c:pt>
                <c:pt idx="56">
                  <c:v>44809</c:v>
                </c:pt>
                <c:pt idx="57">
                  <c:v>44839</c:v>
                </c:pt>
                <c:pt idx="58">
                  <c:v>44869</c:v>
                </c:pt>
                <c:pt idx="59">
                  <c:v>44899</c:v>
                </c:pt>
                <c:pt idx="60">
                  <c:v>44929</c:v>
                </c:pt>
                <c:pt idx="61">
                  <c:v>44959</c:v>
                </c:pt>
                <c:pt idx="62">
                  <c:v>44989</c:v>
                </c:pt>
                <c:pt idx="63">
                  <c:v>45019</c:v>
                </c:pt>
                <c:pt idx="64">
                  <c:v>45049</c:v>
                </c:pt>
                <c:pt idx="65">
                  <c:v>45079</c:v>
                </c:pt>
                <c:pt idx="66">
                  <c:v>45109</c:v>
                </c:pt>
                <c:pt idx="67">
                  <c:v>45139</c:v>
                </c:pt>
                <c:pt idx="68">
                  <c:v>45169</c:v>
                </c:pt>
                <c:pt idx="69">
                  <c:v>45199</c:v>
                </c:pt>
                <c:pt idx="70">
                  <c:v>45229</c:v>
                </c:pt>
                <c:pt idx="71">
                  <c:v>45259</c:v>
                </c:pt>
                <c:pt idx="72">
                  <c:v>45289</c:v>
                </c:pt>
                <c:pt idx="73">
                  <c:v>45319</c:v>
                </c:pt>
                <c:pt idx="74">
                  <c:v>45349</c:v>
                </c:pt>
                <c:pt idx="75">
                  <c:v>45379</c:v>
                </c:pt>
                <c:pt idx="76">
                  <c:v>45409</c:v>
                </c:pt>
                <c:pt idx="77">
                  <c:v>45439</c:v>
                </c:pt>
                <c:pt idx="78">
                  <c:v>45469</c:v>
                </c:pt>
                <c:pt idx="79">
                  <c:v>45499</c:v>
                </c:pt>
                <c:pt idx="80">
                  <c:v>45529</c:v>
                </c:pt>
                <c:pt idx="81">
                  <c:v>45559</c:v>
                </c:pt>
                <c:pt idx="82">
                  <c:v>45589</c:v>
                </c:pt>
                <c:pt idx="83">
                  <c:v>45619</c:v>
                </c:pt>
                <c:pt idx="84">
                  <c:v>45649</c:v>
                </c:pt>
                <c:pt idx="85">
                  <c:v>45679</c:v>
                </c:pt>
                <c:pt idx="86">
                  <c:v>45709</c:v>
                </c:pt>
                <c:pt idx="87">
                  <c:v>45739</c:v>
                </c:pt>
                <c:pt idx="88">
                  <c:v>45769</c:v>
                </c:pt>
                <c:pt idx="89">
                  <c:v>45799</c:v>
                </c:pt>
                <c:pt idx="90">
                  <c:v>45829</c:v>
                </c:pt>
                <c:pt idx="91">
                  <c:v>45859</c:v>
                </c:pt>
                <c:pt idx="92">
                  <c:v>45889</c:v>
                </c:pt>
                <c:pt idx="93">
                  <c:v>45919</c:v>
                </c:pt>
                <c:pt idx="94">
                  <c:v>45949</c:v>
                </c:pt>
                <c:pt idx="95">
                  <c:v>45979</c:v>
                </c:pt>
                <c:pt idx="96">
                  <c:v>46009</c:v>
                </c:pt>
                <c:pt idx="97">
                  <c:v>46039</c:v>
                </c:pt>
                <c:pt idx="98">
                  <c:v>46069</c:v>
                </c:pt>
                <c:pt idx="99">
                  <c:v>46099</c:v>
                </c:pt>
                <c:pt idx="100">
                  <c:v>46129</c:v>
                </c:pt>
                <c:pt idx="101">
                  <c:v>46159</c:v>
                </c:pt>
                <c:pt idx="102">
                  <c:v>46189</c:v>
                </c:pt>
                <c:pt idx="103">
                  <c:v>46219</c:v>
                </c:pt>
                <c:pt idx="104">
                  <c:v>46249</c:v>
                </c:pt>
                <c:pt idx="105">
                  <c:v>46279</c:v>
                </c:pt>
                <c:pt idx="106">
                  <c:v>46309</c:v>
                </c:pt>
                <c:pt idx="107">
                  <c:v>46339</c:v>
                </c:pt>
                <c:pt idx="108">
                  <c:v>46369</c:v>
                </c:pt>
                <c:pt idx="109">
                  <c:v>46399</c:v>
                </c:pt>
                <c:pt idx="110">
                  <c:v>46429</c:v>
                </c:pt>
                <c:pt idx="111">
                  <c:v>46459</c:v>
                </c:pt>
                <c:pt idx="112">
                  <c:v>46489</c:v>
                </c:pt>
                <c:pt idx="113">
                  <c:v>46519</c:v>
                </c:pt>
                <c:pt idx="114">
                  <c:v>46549</c:v>
                </c:pt>
                <c:pt idx="115">
                  <c:v>46579</c:v>
                </c:pt>
                <c:pt idx="116">
                  <c:v>46609</c:v>
                </c:pt>
                <c:pt idx="117">
                  <c:v>46639</c:v>
                </c:pt>
                <c:pt idx="118">
                  <c:v>46669</c:v>
                </c:pt>
                <c:pt idx="119">
                  <c:v>46699</c:v>
                </c:pt>
              </c:numCache>
            </c:numRef>
          </c:cat>
          <c:val>
            <c:numRef>
              <c:f>CPIBootstrap6m!$W$59:$W$178</c:f>
              <c:numCache>
                <c:formatCode>0.00%</c:formatCode>
                <c:ptCount val="120"/>
                <c:pt idx="0">
                  <c:v>2.8186662034200217E-2</c:v>
                </c:pt>
                <c:pt idx="1">
                  <c:v>2.8186662034200217E-2</c:v>
                </c:pt>
                <c:pt idx="2">
                  <c:v>2.8154111266446048E-2</c:v>
                </c:pt>
                <c:pt idx="3">
                  <c:v>2.812165879271563E-2</c:v>
                </c:pt>
                <c:pt idx="4">
                  <c:v>2.8089304104505629E-2</c:v>
                </c:pt>
                <c:pt idx="5">
                  <c:v>2.8057051775952406E-2</c:v>
                </c:pt>
                <c:pt idx="6">
                  <c:v>2.8024897800979533E-2</c:v>
                </c:pt>
                <c:pt idx="7">
                  <c:v>2.7993394296655396E-2</c:v>
                </c:pt>
                <c:pt idx="8">
                  <c:v>2.796193678248798E-2</c:v>
                </c:pt>
                <c:pt idx="9">
                  <c:v>2.7930479021094134E-2</c:v>
                </c:pt>
                <c:pt idx="10">
                  <c:v>2.7899021012469948E-2</c:v>
                </c:pt>
                <c:pt idx="11">
                  <c:v>2.7867562756611682E-2</c:v>
                </c:pt>
                <c:pt idx="12">
                  <c:v>2.7836104253515213E-2</c:v>
                </c:pt>
                <c:pt idx="13">
                  <c:v>2.7801946000297621E-2</c:v>
                </c:pt>
                <c:pt idx="14">
                  <c:v>2.776711257381749E-2</c:v>
                </c:pt>
                <c:pt idx="15">
                  <c:v>2.7732278844199473E-2</c:v>
                </c:pt>
                <c:pt idx="16">
                  <c:v>2.769744481144024E-2</c:v>
                </c:pt>
                <c:pt idx="17">
                  <c:v>2.766261047553268E-2</c:v>
                </c:pt>
                <c:pt idx="18">
                  <c:v>2.762777583647321E-2</c:v>
                </c:pt>
                <c:pt idx="19">
                  <c:v>2.759294089425484E-2</c:v>
                </c:pt>
                <c:pt idx="20">
                  <c:v>2.7558105648874103E-2</c:v>
                </c:pt>
                <c:pt idx="21">
                  <c:v>2.7523270100324737E-2</c:v>
                </c:pt>
                <c:pt idx="22">
                  <c:v>2.7488434248600643E-2</c:v>
                </c:pt>
                <c:pt idx="23">
                  <c:v>2.745359809369835E-2</c:v>
                </c:pt>
                <c:pt idx="24">
                  <c:v>2.7418761635610769E-2</c:v>
                </c:pt>
                <c:pt idx="25">
                  <c:v>2.7384740993343662E-2</c:v>
                </c:pt>
                <c:pt idx="26">
                  <c:v>2.7351192555813697E-2</c:v>
                </c:pt>
                <c:pt idx="27">
                  <c:v>2.7317643837099587E-2</c:v>
                </c:pt>
                <c:pt idx="28">
                  <c:v>2.728409483719749E-2</c:v>
                </c:pt>
                <c:pt idx="29">
                  <c:v>2.725054555610083E-2</c:v>
                </c:pt>
                <c:pt idx="30">
                  <c:v>2.7216995993805886E-2</c:v>
                </c:pt>
                <c:pt idx="31">
                  <c:v>2.7183446150307915E-2</c:v>
                </c:pt>
                <c:pt idx="32">
                  <c:v>2.7149896025602183E-2</c:v>
                </c:pt>
                <c:pt idx="33">
                  <c:v>2.7116345619683992E-2</c:v>
                </c:pt>
                <c:pt idx="34">
                  <c:v>2.7082794932548605E-2</c:v>
                </c:pt>
                <c:pt idx="35">
                  <c:v>2.7049243964192254E-2</c:v>
                </c:pt>
                <c:pt idx="36">
                  <c:v>2.7015692714608353E-2</c:v>
                </c:pt>
                <c:pt idx="37">
                  <c:v>2.6986195733995747E-2</c:v>
                </c:pt>
                <c:pt idx="38">
                  <c:v>2.6961332336792859E-2</c:v>
                </c:pt>
                <c:pt idx="39">
                  <c:v>2.6936468785146793E-2</c:v>
                </c:pt>
                <c:pt idx="40">
                  <c:v>2.6911605079056496E-2</c:v>
                </c:pt>
                <c:pt idx="41">
                  <c:v>2.6886741218520048E-2</c:v>
                </c:pt>
                <c:pt idx="42">
                  <c:v>2.6861877203535545E-2</c:v>
                </c:pt>
                <c:pt idx="43">
                  <c:v>2.6837013034101957E-2</c:v>
                </c:pt>
                <c:pt idx="44">
                  <c:v>2.681214871021554E-2</c:v>
                </c:pt>
                <c:pt idx="45">
                  <c:v>2.6787284231875336E-2</c:v>
                </c:pt>
                <c:pt idx="46">
                  <c:v>2.6762419599079414E-2</c:v>
                </c:pt>
                <c:pt idx="47">
                  <c:v>2.6737554811825798E-2</c:v>
                </c:pt>
                <c:pt idx="48">
                  <c:v>2.6712689870112626E-2</c:v>
                </c:pt>
                <c:pt idx="49">
                  <c:v>2.6686861454017122E-2</c:v>
                </c:pt>
                <c:pt idx="50">
                  <c:v>2.6657867655173643E-2</c:v>
                </c:pt>
                <c:pt idx="51">
                  <c:v>2.6628873646312411E-2</c:v>
                </c:pt>
                <c:pt idx="52">
                  <c:v>2.6599879427429484E-2</c:v>
                </c:pt>
                <c:pt idx="53">
                  <c:v>2.6570884998523597E-2</c:v>
                </c:pt>
                <c:pt idx="54">
                  <c:v>2.6541890359590786E-2</c:v>
                </c:pt>
                <c:pt idx="55">
                  <c:v>2.6512895510628062E-2</c:v>
                </c:pt>
                <c:pt idx="56">
                  <c:v>2.6483900451632347E-2</c:v>
                </c:pt>
                <c:pt idx="57">
                  <c:v>2.6454905182599749E-2</c:v>
                </c:pt>
                <c:pt idx="58">
                  <c:v>2.6425909703528944E-2</c:v>
                </c:pt>
                <c:pt idx="59">
                  <c:v>2.6396914014416021E-2</c:v>
                </c:pt>
                <c:pt idx="60">
                  <c:v>2.6367918115257974E-2</c:v>
                </c:pt>
                <c:pt idx="61">
                  <c:v>2.6341039712384193E-2</c:v>
                </c:pt>
                <c:pt idx="62">
                  <c:v>2.6333220563584735E-2</c:v>
                </c:pt>
                <c:pt idx="63">
                  <c:v>2.6325401399510943E-2</c:v>
                </c:pt>
                <c:pt idx="64">
                  <c:v>2.6317582220162752E-2</c:v>
                </c:pt>
                <c:pt idx="65">
                  <c:v>2.6309763025539213E-2</c:v>
                </c:pt>
                <c:pt idx="66">
                  <c:v>2.6301943815642041E-2</c:v>
                </c:pt>
                <c:pt idx="67">
                  <c:v>2.6294124590470268E-2</c:v>
                </c:pt>
                <c:pt idx="68">
                  <c:v>2.6286305350023874E-2</c:v>
                </c:pt>
                <c:pt idx="69">
                  <c:v>2.6278486094301903E-2</c:v>
                </c:pt>
                <c:pt idx="70">
                  <c:v>2.627066682330606E-2</c:v>
                </c:pt>
                <c:pt idx="71">
                  <c:v>2.6262847537035401E-2</c:v>
                </c:pt>
                <c:pt idx="72">
                  <c:v>2.625502823548985E-2</c:v>
                </c:pt>
                <c:pt idx="73">
                  <c:v>2.6247208918669388E-2</c:v>
                </c:pt>
                <c:pt idx="74">
                  <c:v>2.6239389586573032E-2</c:v>
                </c:pt>
                <c:pt idx="75">
                  <c:v>2.623157023920248E-2</c:v>
                </c:pt>
                <c:pt idx="76">
                  <c:v>2.6223750876556842E-2</c:v>
                </c:pt>
                <c:pt idx="77">
                  <c:v>2.621593149863603E-2</c:v>
                </c:pt>
                <c:pt idx="78">
                  <c:v>2.6208112105439073E-2</c:v>
                </c:pt>
                <c:pt idx="79">
                  <c:v>2.620029269696773E-2</c:v>
                </c:pt>
                <c:pt idx="80">
                  <c:v>2.6192473273221027E-2</c:v>
                </c:pt>
                <c:pt idx="81">
                  <c:v>2.6184653834198903E-2</c:v>
                </c:pt>
                <c:pt idx="82">
                  <c:v>2.6176834379901311E-2</c:v>
                </c:pt>
                <c:pt idx="83">
                  <c:v>2.6169014910327283E-2</c:v>
                </c:pt>
                <c:pt idx="84">
                  <c:v>2.6161195425478564E-2</c:v>
                </c:pt>
                <c:pt idx="85">
                  <c:v>2.6153375925354203E-2</c:v>
                </c:pt>
                <c:pt idx="86">
                  <c:v>2.6057010885473107E-2</c:v>
                </c:pt>
                <c:pt idx="87">
                  <c:v>2.5928443892176332E-2</c:v>
                </c:pt>
                <c:pt idx="88">
                  <c:v>2.5799872769208327E-2</c:v>
                </c:pt>
                <c:pt idx="89">
                  <c:v>2.5671297516302E-2</c:v>
                </c:pt>
                <c:pt idx="90">
                  <c:v>2.5542718133193771E-2</c:v>
                </c:pt>
                <c:pt idx="91">
                  <c:v>2.5414134619616537E-2</c:v>
                </c:pt>
                <c:pt idx="92">
                  <c:v>2.5285546975306699E-2</c:v>
                </c:pt>
                <c:pt idx="93">
                  <c:v>2.5156955199997031E-2</c:v>
                </c:pt>
                <c:pt idx="94">
                  <c:v>2.5028359293423921E-2</c:v>
                </c:pt>
                <c:pt idx="95">
                  <c:v>2.489975925532012E-2</c:v>
                </c:pt>
                <c:pt idx="96">
                  <c:v>2.4771155085421902E-2</c:v>
                </c:pt>
                <c:pt idx="97">
                  <c:v>2.4642546783462008E-2</c:v>
                </c:pt>
                <c:pt idx="98">
                  <c:v>2.4580209400160757E-2</c:v>
                </c:pt>
                <c:pt idx="99">
                  <c:v>2.4568552016241398E-2</c:v>
                </c:pt>
                <c:pt idx="100">
                  <c:v>2.455689459837064E-2</c:v>
                </c:pt>
                <c:pt idx="101">
                  <c:v>2.4545237146550096E-2</c:v>
                </c:pt>
                <c:pt idx="102">
                  <c:v>2.4533579660778647E-2</c:v>
                </c:pt>
                <c:pt idx="103">
                  <c:v>2.4521922141055232E-2</c:v>
                </c:pt>
                <c:pt idx="104">
                  <c:v>2.4510264587381411E-2</c:v>
                </c:pt>
                <c:pt idx="105">
                  <c:v>2.4498606999755229E-2</c:v>
                </c:pt>
                <c:pt idx="106">
                  <c:v>2.4486949378178229E-2</c:v>
                </c:pt>
                <c:pt idx="107">
                  <c:v>2.4475291722649378E-2</c:v>
                </c:pt>
                <c:pt idx="108">
                  <c:v>2.446363403316755E-2</c:v>
                </c:pt>
                <c:pt idx="109">
                  <c:v>2.4451976309734325E-2</c:v>
                </c:pt>
                <c:pt idx="110">
                  <c:v>2.4466236490229012E-2</c:v>
                </c:pt>
                <c:pt idx="111">
                  <c:v>2.4514388933956733E-2</c:v>
                </c:pt>
                <c:pt idx="112">
                  <c:v>2.4562540798423734E-2</c:v>
                </c:pt>
                <c:pt idx="113">
                  <c:v>2.4610692083643918E-2</c:v>
                </c:pt>
                <c:pt idx="114">
                  <c:v>2.4658842789631256E-2</c:v>
                </c:pt>
                <c:pt idx="115">
                  <c:v>2.4706992916399662E-2</c:v>
                </c:pt>
                <c:pt idx="116">
                  <c:v>2.4755142463963098E-2</c:v>
                </c:pt>
                <c:pt idx="117">
                  <c:v>2.4803291432335464E-2</c:v>
                </c:pt>
                <c:pt idx="118">
                  <c:v>2.4851439821530708E-2</c:v>
                </c:pt>
                <c:pt idx="119">
                  <c:v>2.4899587631562761E-2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99-409B-B432-8D2A7359C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538688"/>
        <c:axId val="255540608"/>
      </c:areaChart>
      <c:dateAx>
        <c:axId val="2555386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5540608"/>
        <c:crosses val="autoZero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255540608"/>
        <c:scaling>
          <c:orientation val="minMax"/>
          <c:max val="0.1"/>
          <c:min val="0"/>
        </c:scaling>
        <c:delete val="0"/>
        <c:axPos val="l"/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5538688"/>
        <c:crosses val="autoZero"/>
        <c:crossBetween val="midCat"/>
      </c:valAx>
      <c:spPr>
        <a:noFill/>
        <a:ln w="12700">
          <a:solidFill>
            <a:srgbClr val="C0C0C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Discount Factors</a:t>
            </a:r>
          </a:p>
        </c:rich>
      </c:tx>
      <c:layout>
        <c:manualLayout>
          <c:xMode val="edge"/>
          <c:yMode val="edge"/>
          <c:x val="0.40086206896551785"/>
          <c:y val="2.74725274725275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982758620689655E-2"/>
          <c:y val="0.29120879120879173"/>
          <c:w val="0.89439655172413757"/>
          <c:h val="0.43406593406593408"/>
        </c:manualLayout>
      </c:layout>
      <c:areaChart>
        <c:grouping val="standard"/>
        <c:varyColors val="0"/>
        <c:ser>
          <c:idx val="0"/>
          <c:order val="0"/>
          <c:tx>
            <c:strRef>
              <c:f>CPIBootstrap6m!$U$51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CPIBootstrap6m!$T$59:$T$179</c:f>
              <c:numCache>
                <c:formatCode>m/d/yyyy</c:formatCode>
                <c:ptCount val="121"/>
                <c:pt idx="0">
                  <c:v>43129</c:v>
                </c:pt>
                <c:pt idx="1">
                  <c:v>43159</c:v>
                </c:pt>
                <c:pt idx="2">
                  <c:v>43189</c:v>
                </c:pt>
                <c:pt idx="3">
                  <c:v>43219</c:v>
                </c:pt>
                <c:pt idx="4">
                  <c:v>43249</c:v>
                </c:pt>
                <c:pt idx="5">
                  <c:v>43279</c:v>
                </c:pt>
                <c:pt idx="6">
                  <c:v>43309</c:v>
                </c:pt>
                <c:pt idx="7">
                  <c:v>43339</c:v>
                </c:pt>
                <c:pt idx="8">
                  <c:v>43369</c:v>
                </c:pt>
                <c:pt idx="9">
                  <c:v>43399</c:v>
                </c:pt>
                <c:pt idx="10">
                  <c:v>43429</c:v>
                </c:pt>
                <c:pt idx="11">
                  <c:v>43459</c:v>
                </c:pt>
                <c:pt idx="12">
                  <c:v>43489</c:v>
                </c:pt>
                <c:pt idx="13">
                  <c:v>43519</c:v>
                </c:pt>
                <c:pt idx="14">
                  <c:v>43549</c:v>
                </c:pt>
                <c:pt idx="15">
                  <c:v>43579</c:v>
                </c:pt>
                <c:pt idx="16">
                  <c:v>43609</c:v>
                </c:pt>
                <c:pt idx="17">
                  <c:v>43639</c:v>
                </c:pt>
                <c:pt idx="18">
                  <c:v>43669</c:v>
                </c:pt>
                <c:pt idx="19">
                  <c:v>43699</c:v>
                </c:pt>
                <c:pt idx="20">
                  <c:v>43729</c:v>
                </c:pt>
                <c:pt idx="21">
                  <c:v>43759</c:v>
                </c:pt>
                <c:pt idx="22">
                  <c:v>43789</c:v>
                </c:pt>
                <c:pt idx="23">
                  <c:v>43819</c:v>
                </c:pt>
                <c:pt idx="24">
                  <c:v>43849</c:v>
                </c:pt>
                <c:pt idx="25">
                  <c:v>43879</c:v>
                </c:pt>
                <c:pt idx="26">
                  <c:v>43909</c:v>
                </c:pt>
                <c:pt idx="27">
                  <c:v>43939</c:v>
                </c:pt>
                <c:pt idx="28">
                  <c:v>43969</c:v>
                </c:pt>
                <c:pt idx="29">
                  <c:v>43999</c:v>
                </c:pt>
                <c:pt idx="30">
                  <c:v>44029</c:v>
                </c:pt>
                <c:pt idx="31">
                  <c:v>44059</c:v>
                </c:pt>
                <c:pt idx="32">
                  <c:v>44089</c:v>
                </c:pt>
                <c:pt idx="33">
                  <c:v>44119</c:v>
                </c:pt>
                <c:pt idx="34">
                  <c:v>44149</c:v>
                </c:pt>
                <c:pt idx="35">
                  <c:v>44179</c:v>
                </c:pt>
                <c:pt idx="36">
                  <c:v>44209</c:v>
                </c:pt>
                <c:pt idx="37">
                  <c:v>44239</c:v>
                </c:pt>
                <c:pt idx="38">
                  <c:v>44269</c:v>
                </c:pt>
                <c:pt idx="39">
                  <c:v>44299</c:v>
                </c:pt>
                <c:pt idx="40">
                  <c:v>44329</c:v>
                </c:pt>
                <c:pt idx="41">
                  <c:v>44359</c:v>
                </c:pt>
                <c:pt idx="42">
                  <c:v>44389</c:v>
                </c:pt>
                <c:pt idx="43">
                  <c:v>44419</c:v>
                </c:pt>
                <c:pt idx="44">
                  <c:v>44449</c:v>
                </c:pt>
                <c:pt idx="45">
                  <c:v>44479</c:v>
                </c:pt>
                <c:pt idx="46">
                  <c:v>44509</c:v>
                </c:pt>
                <c:pt idx="47">
                  <c:v>44539</c:v>
                </c:pt>
                <c:pt idx="48">
                  <c:v>44569</c:v>
                </c:pt>
                <c:pt idx="49">
                  <c:v>44599</c:v>
                </c:pt>
                <c:pt idx="50">
                  <c:v>44629</c:v>
                </c:pt>
                <c:pt idx="51">
                  <c:v>44659</c:v>
                </c:pt>
                <c:pt idx="52">
                  <c:v>44689</c:v>
                </c:pt>
                <c:pt idx="53">
                  <c:v>44719</c:v>
                </c:pt>
                <c:pt idx="54">
                  <c:v>44749</c:v>
                </c:pt>
                <c:pt idx="55">
                  <c:v>44779</c:v>
                </c:pt>
                <c:pt idx="56">
                  <c:v>44809</c:v>
                </c:pt>
                <c:pt idx="57">
                  <c:v>44839</c:v>
                </c:pt>
                <c:pt idx="58">
                  <c:v>44869</c:v>
                </c:pt>
                <c:pt idx="59">
                  <c:v>44899</c:v>
                </c:pt>
                <c:pt idx="60">
                  <c:v>44929</c:v>
                </c:pt>
                <c:pt idx="61">
                  <c:v>44959</c:v>
                </c:pt>
                <c:pt idx="62">
                  <c:v>44989</c:v>
                </c:pt>
                <c:pt idx="63">
                  <c:v>45019</c:v>
                </c:pt>
                <c:pt idx="64">
                  <c:v>45049</c:v>
                </c:pt>
                <c:pt idx="65">
                  <c:v>45079</c:v>
                </c:pt>
                <c:pt idx="66">
                  <c:v>45109</c:v>
                </c:pt>
                <c:pt idx="67">
                  <c:v>45139</c:v>
                </c:pt>
                <c:pt idx="68">
                  <c:v>45169</c:v>
                </c:pt>
                <c:pt idx="69">
                  <c:v>45199</c:v>
                </c:pt>
                <c:pt idx="70">
                  <c:v>45229</c:v>
                </c:pt>
                <c:pt idx="71">
                  <c:v>45259</c:v>
                </c:pt>
                <c:pt idx="72">
                  <c:v>45289</c:v>
                </c:pt>
                <c:pt idx="73">
                  <c:v>45319</c:v>
                </c:pt>
                <c:pt idx="74">
                  <c:v>45349</c:v>
                </c:pt>
                <c:pt idx="75">
                  <c:v>45379</c:v>
                </c:pt>
                <c:pt idx="76">
                  <c:v>45409</c:v>
                </c:pt>
                <c:pt idx="77">
                  <c:v>45439</c:v>
                </c:pt>
                <c:pt idx="78">
                  <c:v>45469</c:v>
                </c:pt>
                <c:pt idx="79">
                  <c:v>45499</c:v>
                </c:pt>
                <c:pt idx="80">
                  <c:v>45529</c:v>
                </c:pt>
                <c:pt idx="81">
                  <c:v>45559</c:v>
                </c:pt>
                <c:pt idx="82">
                  <c:v>45589</c:v>
                </c:pt>
                <c:pt idx="83">
                  <c:v>45619</c:v>
                </c:pt>
                <c:pt idx="84">
                  <c:v>45649</c:v>
                </c:pt>
                <c:pt idx="85">
                  <c:v>45679</c:v>
                </c:pt>
                <c:pt idx="86">
                  <c:v>45709</c:v>
                </c:pt>
                <c:pt idx="87">
                  <c:v>45739</c:v>
                </c:pt>
                <c:pt idx="88">
                  <c:v>45769</c:v>
                </c:pt>
                <c:pt idx="89">
                  <c:v>45799</c:v>
                </c:pt>
                <c:pt idx="90">
                  <c:v>45829</c:v>
                </c:pt>
                <c:pt idx="91">
                  <c:v>45859</c:v>
                </c:pt>
                <c:pt idx="92">
                  <c:v>45889</c:v>
                </c:pt>
                <c:pt idx="93">
                  <c:v>45919</c:v>
                </c:pt>
                <c:pt idx="94">
                  <c:v>45949</c:v>
                </c:pt>
                <c:pt idx="95">
                  <c:v>45979</c:v>
                </c:pt>
                <c:pt idx="96">
                  <c:v>46009</c:v>
                </c:pt>
                <c:pt idx="97">
                  <c:v>46039</c:v>
                </c:pt>
                <c:pt idx="98">
                  <c:v>46069</c:v>
                </c:pt>
                <c:pt idx="99">
                  <c:v>46099</c:v>
                </c:pt>
                <c:pt idx="100">
                  <c:v>46129</c:v>
                </c:pt>
                <c:pt idx="101">
                  <c:v>46159</c:v>
                </c:pt>
                <c:pt idx="102">
                  <c:v>46189</c:v>
                </c:pt>
                <c:pt idx="103">
                  <c:v>46219</c:v>
                </c:pt>
                <c:pt idx="104">
                  <c:v>46249</c:v>
                </c:pt>
                <c:pt idx="105">
                  <c:v>46279</c:v>
                </c:pt>
                <c:pt idx="106">
                  <c:v>46309</c:v>
                </c:pt>
                <c:pt idx="107">
                  <c:v>46339</c:v>
                </c:pt>
                <c:pt idx="108">
                  <c:v>46369</c:v>
                </c:pt>
                <c:pt idx="109">
                  <c:v>46399</c:v>
                </c:pt>
                <c:pt idx="110">
                  <c:v>46429</c:v>
                </c:pt>
                <c:pt idx="111">
                  <c:v>46459</c:v>
                </c:pt>
                <c:pt idx="112">
                  <c:v>46489</c:v>
                </c:pt>
                <c:pt idx="113">
                  <c:v>46519</c:v>
                </c:pt>
                <c:pt idx="114">
                  <c:v>46549</c:v>
                </c:pt>
                <c:pt idx="115">
                  <c:v>46579</c:v>
                </c:pt>
                <c:pt idx="116">
                  <c:v>46609</c:v>
                </c:pt>
                <c:pt idx="117">
                  <c:v>46639</c:v>
                </c:pt>
                <c:pt idx="118">
                  <c:v>46669</c:v>
                </c:pt>
                <c:pt idx="119">
                  <c:v>46699</c:v>
                </c:pt>
                <c:pt idx="120">
                  <c:v>46729</c:v>
                </c:pt>
              </c:numCache>
            </c:numRef>
          </c:cat>
          <c:val>
            <c:numRef>
              <c:f>CPIBootstrap6m!$U$52:$U$172</c:f>
              <c:numCache>
                <c:formatCode>General</c:formatCode>
                <c:ptCount val="121"/>
                <c:pt idx="6">
                  <c:v>0</c:v>
                </c:pt>
                <c:pt idx="7">
                  <c:v>1</c:v>
                </c:pt>
                <c:pt idx="8">
                  <c:v>0.99768755159274702</c:v>
                </c:pt>
                <c:pt idx="9">
                  <c:v>0.9953857730646497</c:v>
                </c:pt>
                <c:pt idx="10">
                  <c:v>0.99309459115846799</c:v>
                </c:pt>
                <c:pt idx="11">
                  <c:v>0.99081393328700496</c:v>
                </c:pt>
                <c:pt idx="12">
                  <c:v>0.98854372546355918</c:v>
                </c:pt>
                <c:pt idx="13">
                  <c:v>0.9862838969016251</c:v>
                </c:pt>
                <c:pt idx="14">
                  <c:v>0.98403406395559501</c:v>
                </c:pt>
                <c:pt idx="15">
                  <c:v>0.9817944143662638</c:v>
                </c:pt>
                <c:pt idx="16">
                  <c:v>0.97956492431750264</c:v>
                </c:pt>
                <c:pt idx="17">
                  <c:v>0.9773455477814913</c:v>
                </c:pt>
                <c:pt idx="18">
                  <c:v>0.97513623899102397</c:v>
                </c:pt>
                <c:pt idx="19">
                  <c:v>0.97293695243797795</c:v>
                </c:pt>
                <c:pt idx="20">
                  <c:v>0.97075044098413932</c:v>
                </c:pt>
                <c:pt idx="21">
                  <c:v>0.96857503018776736</c:v>
                </c:pt>
                <c:pt idx="22">
                  <c:v>0.96641002465780934</c:v>
                </c:pt>
                <c:pt idx="23">
                  <c:v>0.96425537645708959</c:v>
                </c:pt>
                <c:pt idx="24">
                  <c:v>0.96211103793258357</c:v>
                </c:pt>
                <c:pt idx="25">
                  <c:v>0.95997696171369051</c:v>
                </c:pt>
                <c:pt idx="26">
                  <c:v>0.95785310071053575</c:v>
                </c:pt>
                <c:pt idx="27">
                  <c:v>0.95573940811226632</c:v>
                </c:pt>
                <c:pt idx="28">
                  <c:v>0.95363583738537683</c:v>
                </c:pt>
                <c:pt idx="29">
                  <c:v>0.95154234227203394</c:v>
                </c:pt>
                <c:pt idx="30">
                  <c:v>0.94945887678841179</c:v>
                </c:pt>
                <c:pt idx="31">
                  <c:v>0.94738539522305421</c:v>
                </c:pt>
                <c:pt idx="32">
                  <c:v>0.94532026795763346</c:v>
                </c:pt>
                <c:pt idx="33">
                  <c:v>0.94326396262251977</c:v>
                </c:pt>
                <c:pt idx="34">
                  <c:v>0.94121731791603014</c:v>
                </c:pt>
                <c:pt idx="35">
                  <c:v>0.93918029040571072</c:v>
                </c:pt>
                <c:pt idx="36">
                  <c:v>0.9371528369116594</c:v>
                </c:pt>
                <c:pt idx="37">
                  <c:v>0.9351349145050204</c:v>
                </c:pt>
                <c:pt idx="38">
                  <c:v>0.93312648050650893</c:v>
                </c:pt>
                <c:pt idx="39">
                  <c:v>0.93112749248493565</c:v>
                </c:pt>
                <c:pt idx="40">
                  <c:v>0.92913790825574316</c:v>
                </c:pt>
                <c:pt idx="41">
                  <c:v>0.92715768587955261</c:v>
                </c:pt>
                <c:pt idx="42">
                  <c:v>0.92518678366071738</c:v>
                </c:pt>
                <c:pt idx="43">
                  <c:v>0.92322516014589906</c:v>
                </c:pt>
                <c:pt idx="44">
                  <c:v>0.92126142242021392</c:v>
                </c:pt>
                <c:pt idx="45">
                  <c:v>0.9192930211215169</c:v>
                </c:pt>
                <c:pt idx="46">
                  <c:v>0.91733257272288415</c:v>
                </c:pt>
                <c:pt idx="47">
                  <c:v>0.91538004429995445</c:v>
                </c:pt>
                <c:pt idx="48">
                  <c:v>0.91343540309524562</c:v>
                </c:pt>
                <c:pt idx="49">
                  <c:v>0.91149861651726394</c:v>
                </c:pt>
                <c:pt idx="50">
                  <c:v>0.90956965213961849</c:v>
                </c:pt>
                <c:pt idx="51">
                  <c:v>0.90764847770015522</c:v>
                </c:pt>
                <c:pt idx="52">
                  <c:v>0.90573506110006696</c:v>
                </c:pt>
                <c:pt idx="53">
                  <c:v>0.90382937040303812</c:v>
                </c:pt>
                <c:pt idx="54">
                  <c:v>0.90193137383437971</c:v>
                </c:pt>
                <c:pt idx="55">
                  <c:v>0.9000410397801718</c:v>
                </c:pt>
                <c:pt idx="56">
                  <c:v>0.89816181896787106</c:v>
                </c:pt>
                <c:pt idx="57">
                  <c:v>0.89630197607868745</c:v>
                </c:pt>
                <c:pt idx="58">
                  <c:v>0.89445024530762052</c:v>
                </c:pt>
                <c:pt idx="59">
                  <c:v>0.89260659231742789</c:v>
                </c:pt>
                <c:pt idx="60">
                  <c:v>0.89077098295675283</c:v>
                </c:pt>
                <c:pt idx="61">
                  <c:v>0.8889433832591136</c:v>
                </c:pt>
                <c:pt idx="62">
                  <c:v>0.88712375944186539</c:v>
                </c:pt>
                <c:pt idx="63">
                  <c:v>0.88531207790518673</c:v>
                </c:pt>
                <c:pt idx="64">
                  <c:v>0.88350830523107082</c:v>
                </c:pt>
                <c:pt idx="65">
                  <c:v>0.88171240818230678</c:v>
                </c:pt>
                <c:pt idx="66">
                  <c:v>0.87992435370150213</c:v>
                </c:pt>
                <c:pt idx="67">
                  <c:v>0.87814410891007599</c:v>
                </c:pt>
                <c:pt idx="68">
                  <c:v>0.87636234261334522</c:v>
                </c:pt>
                <c:pt idx="69">
                  <c:v>0.87450317202599215</c:v>
                </c:pt>
                <c:pt idx="70">
                  <c:v>0.87264906655175767</c:v>
                </c:pt>
                <c:pt idx="71">
                  <c:v>0.8708000106966659</c:v>
                </c:pt>
                <c:pt idx="72">
                  <c:v>0.86895598901900306</c:v>
                </c:pt>
                <c:pt idx="73">
                  <c:v>0.86711698612911114</c:v>
                </c:pt>
                <c:pt idx="74">
                  <c:v>0.86528298668922354</c:v>
                </c:pt>
                <c:pt idx="75">
                  <c:v>0.86345397541325974</c:v>
                </c:pt>
                <c:pt idx="76">
                  <c:v>0.86162993706664681</c:v>
                </c:pt>
                <c:pt idx="77">
                  <c:v>0.85981085646611477</c:v>
                </c:pt>
                <c:pt idx="78">
                  <c:v>0.85799671847953618</c:v>
                </c:pt>
                <c:pt idx="79">
                  <c:v>0.85618750802572363</c:v>
                </c:pt>
                <c:pt idx="80">
                  <c:v>0.85438321007424889</c:v>
                </c:pt>
                <c:pt idx="81">
                  <c:v>0.85258380964526403</c:v>
                </c:pt>
                <c:pt idx="82">
                  <c:v>0.8507892918092993</c:v>
                </c:pt>
                <c:pt idx="83">
                  <c:v>0.84899964168710762</c:v>
                </c:pt>
                <c:pt idx="84">
                  <c:v>0.84721484444946515</c:v>
                </c:pt>
                <c:pt idx="85">
                  <c:v>0.84543488531699906</c:v>
                </c:pt>
                <c:pt idx="86">
                  <c:v>0.84365974955998735</c:v>
                </c:pt>
                <c:pt idx="87">
                  <c:v>0.84188942249820853</c:v>
                </c:pt>
                <c:pt idx="88">
                  <c:v>0.84012388950074279</c:v>
                </c:pt>
                <c:pt idx="89">
                  <c:v>0.83836313598579848</c:v>
                </c:pt>
                <c:pt idx="90">
                  <c:v>0.83660714742053954</c:v>
                </c:pt>
                <c:pt idx="91">
                  <c:v>0.83485590932088782</c:v>
                </c:pt>
                <c:pt idx="92">
                  <c:v>0.83310940725137739</c:v>
                </c:pt>
                <c:pt idx="93">
                  <c:v>0.83188777254372015</c:v>
                </c:pt>
                <c:pt idx="94">
                  <c:v>0.83087224745278188</c:v>
                </c:pt>
                <c:pt idx="95">
                  <c:v>0.82987551348069188</c:v>
                </c:pt>
                <c:pt idx="96">
                  <c:v>0.8288975067938934</c:v>
                </c:pt>
                <c:pt idx="97">
                  <c:v>0.82793816481935889</c:v>
                </c:pt>
                <c:pt idx="98">
                  <c:v>0.82699742623796968</c:v>
                </c:pt>
                <c:pt idx="99">
                  <c:v>0.82607523097795044</c:v>
                </c:pt>
                <c:pt idx="100">
                  <c:v>0.82517152020852891</c:v>
                </c:pt>
                <c:pt idx="101">
                  <c:v>0.82428623633364473</c:v>
                </c:pt>
                <c:pt idx="102">
                  <c:v>0.82341932298588527</c:v>
                </c:pt>
                <c:pt idx="103">
                  <c:v>0.8225707250204668</c:v>
                </c:pt>
                <c:pt idx="104">
                  <c:v>0.82174038850944131</c:v>
                </c:pt>
                <c:pt idx="105">
                  <c:v>0.82049043977753522</c:v>
                </c:pt>
                <c:pt idx="106">
                  <c:v>0.81891323775749991</c:v>
                </c:pt>
                <c:pt idx="107">
                  <c:v>0.81734063295124326</c:v>
                </c:pt>
                <c:pt idx="108">
                  <c:v>0.8157726105192098</c:v>
                </c:pt>
                <c:pt idx="109">
                  <c:v>0.8142091556766099</c:v>
                </c:pt>
                <c:pt idx="110">
                  <c:v>0.81265025369318356</c:v>
                </c:pt>
                <c:pt idx="111">
                  <c:v>0.81109588989296566</c:v>
                </c:pt>
                <c:pt idx="112">
                  <c:v>0.80954604965411181</c:v>
                </c:pt>
                <c:pt idx="113">
                  <c:v>0.80800071840863497</c:v>
                </c:pt>
                <c:pt idx="114">
                  <c:v>0.80645988164223326</c:v>
                </c:pt>
                <c:pt idx="115">
                  <c:v>0.80492352489405961</c:v>
                </c:pt>
                <c:pt idx="116">
                  <c:v>0.80339163375648925</c:v>
                </c:pt>
                <c:pt idx="117">
                  <c:v>0.80167644638761826</c:v>
                </c:pt>
                <c:pt idx="118">
                  <c:v>0.79971589870965987</c:v>
                </c:pt>
                <c:pt idx="119">
                  <c:v>0.79775383961970492</c:v>
                </c:pt>
                <c:pt idx="120">
                  <c:v>0.79579030392029859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61-4BBA-8BB6-12DA39F93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72320"/>
        <c:axId val="102486400"/>
      </c:areaChart>
      <c:dateAx>
        <c:axId val="10247232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486400"/>
        <c:crosses val="autoZero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102486400"/>
        <c:scaling>
          <c:orientation val="minMax"/>
          <c:max val="1"/>
        </c:scaling>
        <c:delete val="0"/>
        <c:axPos val="l"/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472320"/>
        <c:crosses val="autoZero"/>
        <c:crossBetween val="midCat"/>
      </c:valAx>
      <c:spPr>
        <a:noFill/>
        <a:ln w="12700">
          <a:solidFill>
            <a:srgbClr val="C0C0C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Forward Rates</a:t>
            </a:r>
          </a:p>
        </c:rich>
      </c:tx>
      <c:layout>
        <c:manualLayout>
          <c:xMode val="edge"/>
          <c:yMode val="edge"/>
          <c:x val="0.48630136986301437"/>
          <c:y val="2.11864406779661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054794520548073E-2"/>
          <c:y val="0.24152542372881355"/>
          <c:w val="0.91609589041095962"/>
          <c:h val="0.53813559322033899"/>
        </c:manualLayout>
      </c:layout>
      <c:areaChart>
        <c:grouping val="standard"/>
        <c:varyColors val="0"/>
        <c:ser>
          <c:idx val="0"/>
          <c:order val="0"/>
          <c:tx>
            <c:strRef>
              <c:f>RPIBootstrap6m!$V$58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RPIBootstrap6m!$T$59:$T$178</c:f>
              <c:numCache>
                <c:formatCode>m/d/yyyy</c:formatCode>
                <c:ptCount val="120"/>
                <c:pt idx="0">
                  <c:v>43129</c:v>
                </c:pt>
                <c:pt idx="1">
                  <c:v>43159</c:v>
                </c:pt>
                <c:pt idx="2">
                  <c:v>43189</c:v>
                </c:pt>
                <c:pt idx="3">
                  <c:v>43219</c:v>
                </c:pt>
                <c:pt idx="4">
                  <c:v>43249</c:v>
                </c:pt>
                <c:pt idx="5">
                  <c:v>43279</c:v>
                </c:pt>
                <c:pt idx="6">
                  <c:v>43309</c:v>
                </c:pt>
                <c:pt idx="7">
                  <c:v>43339</c:v>
                </c:pt>
                <c:pt idx="8">
                  <c:v>43369</c:v>
                </c:pt>
                <c:pt idx="9">
                  <c:v>43399</c:v>
                </c:pt>
                <c:pt idx="10">
                  <c:v>43429</c:v>
                </c:pt>
                <c:pt idx="11">
                  <c:v>43459</c:v>
                </c:pt>
                <c:pt idx="12">
                  <c:v>43489</c:v>
                </c:pt>
                <c:pt idx="13">
                  <c:v>43519</c:v>
                </c:pt>
                <c:pt idx="14">
                  <c:v>43549</c:v>
                </c:pt>
                <c:pt idx="15">
                  <c:v>43579</c:v>
                </c:pt>
                <c:pt idx="16">
                  <c:v>43609</c:v>
                </c:pt>
                <c:pt idx="17">
                  <c:v>43639</c:v>
                </c:pt>
                <c:pt idx="18">
                  <c:v>43669</c:v>
                </c:pt>
                <c:pt idx="19">
                  <c:v>43699</c:v>
                </c:pt>
                <c:pt idx="20">
                  <c:v>43729</c:v>
                </c:pt>
                <c:pt idx="21">
                  <c:v>43759</c:v>
                </c:pt>
                <c:pt idx="22">
                  <c:v>43789</c:v>
                </c:pt>
                <c:pt idx="23">
                  <c:v>43819</c:v>
                </c:pt>
                <c:pt idx="24">
                  <c:v>43849</c:v>
                </c:pt>
                <c:pt idx="25">
                  <c:v>43879</c:v>
                </c:pt>
                <c:pt idx="26">
                  <c:v>43909</c:v>
                </c:pt>
                <c:pt idx="27">
                  <c:v>43939</c:v>
                </c:pt>
                <c:pt idx="28">
                  <c:v>43969</c:v>
                </c:pt>
                <c:pt idx="29">
                  <c:v>43999</c:v>
                </c:pt>
                <c:pt idx="30">
                  <c:v>44029</c:v>
                </c:pt>
                <c:pt idx="31">
                  <c:v>44059</c:v>
                </c:pt>
                <c:pt idx="32">
                  <c:v>44089</c:v>
                </c:pt>
                <c:pt idx="33">
                  <c:v>44119</c:v>
                </c:pt>
                <c:pt idx="34">
                  <c:v>44149</c:v>
                </c:pt>
                <c:pt idx="35">
                  <c:v>44179</c:v>
                </c:pt>
                <c:pt idx="36">
                  <c:v>44209</c:v>
                </c:pt>
                <c:pt idx="37">
                  <c:v>44239</c:v>
                </c:pt>
                <c:pt idx="38">
                  <c:v>44269</c:v>
                </c:pt>
                <c:pt idx="39">
                  <c:v>44299</c:v>
                </c:pt>
                <c:pt idx="40">
                  <c:v>44329</c:v>
                </c:pt>
                <c:pt idx="41">
                  <c:v>44359</c:v>
                </c:pt>
                <c:pt idx="42">
                  <c:v>44389</c:v>
                </c:pt>
                <c:pt idx="43">
                  <c:v>44419</c:v>
                </c:pt>
                <c:pt idx="44">
                  <c:v>44449</c:v>
                </c:pt>
                <c:pt idx="45">
                  <c:v>44479</c:v>
                </c:pt>
                <c:pt idx="46">
                  <c:v>44509</c:v>
                </c:pt>
                <c:pt idx="47">
                  <c:v>44539</c:v>
                </c:pt>
                <c:pt idx="48">
                  <c:v>44569</c:v>
                </c:pt>
                <c:pt idx="49">
                  <c:v>44599</c:v>
                </c:pt>
                <c:pt idx="50">
                  <c:v>44629</c:v>
                </c:pt>
                <c:pt idx="51">
                  <c:v>44659</c:v>
                </c:pt>
                <c:pt idx="52">
                  <c:v>44689</c:v>
                </c:pt>
                <c:pt idx="53">
                  <c:v>44719</c:v>
                </c:pt>
                <c:pt idx="54">
                  <c:v>44749</c:v>
                </c:pt>
                <c:pt idx="55">
                  <c:v>44779</c:v>
                </c:pt>
                <c:pt idx="56">
                  <c:v>44809</c:v>
                </c:pt>
                <c:pt idx="57">
                  <c:v>44839</c:v>
                </c:pt>
                <c:pt idx="58">
                  <c:v>44869</c:v>
                </c:pt>
                <c:pt idx="59">
                  <c:v>44899</c:v>
                </c:pt>
                <c:pt idx="60">
                  <c:v>44929</c:v>
                </c:pt>
                <c:pt idx="61">
                  <c:v>44959</c:v>
                </c:pt>
                <c:pt idx="62">
                  <c:v>44989</c:v>
                </c:pt>
                <c:pt idx="63">
                  <c:v>45019</c:v>
                </c:pt>
                <c:pt idx="64">
                  <c:v>45049</c:v>
                </c:pt>
                <c:pt idx="65">
                  <c:v>45079</c:v>
                </c:pt>
                <c:pt idx="66">
                  <c:v>45109</c:v>
                </c:pt>
                <c:pt idx="67">
                  <c:v>45139</c:v>
                </c:pt>
                <c:pt idx="68">
                  <c:v>45169</c:v>
                </c:pt>
                <c:pt idx="69">
                  <c:v>45199</c:v>
                </c:pt>
                <c:pt idx="70">
                  <c:v>45229</c:v>
                </c:pt>
                <c:pt idx="71">
                  <c:v>45259</c:v>
                </c:pt>
                <c:pt idx="72">
                  <c:v>45289</c:v>
                </c:pt>
                <c:pt idx="73">
                  <c:v>45319</c:v>
                </c:pt>
                <c:pt idx="74">
                  <c:v>45349</c:v>
                </c:pt>
                <c:pt idx="75">
                  <c:v>45379</c:v>
                </c:pt>
                <c:pt idx="76">
                  <c:v>45409</c:v>
                </c:pt>
                <c:pt idx="77">
                  <c:v>45439</c:v>
                </c:pt>
                <c:pt idx="78">
                  <c:v>45469</c:v>
                </c:pt>
                <c:pt idx="79">
                  <c:v>45499</c:v>
                </c:pt>
                <c:pt idx="80">
                  <c:v>45529</c:v>
                </c:pt>
                <c:pt idx="81">
                  <c:v>45559</c:v>
                </c:pt>
                <c:pt idx="82">
                  <c:v>45589</c:v>
                </c:pt>
                <c:pt idx="83">
                  <c:v>45619</c:v>
                </c:pt>
                <c:pt idx="84">
                  <c:v>45649</c:v>
                </c:pt>
                <c:pt idx="85">
                  <c:v>45679</c:v>
                </c:pt>
                <c:pt idx="86">
                  <c:v>45709</c:v>
                </c:pt>
                <c:pt idx="87">
                  <c:v>45739</c:v>
                </c:pt>
                <c:pt idx="88">
                  <c:v>45769</c:v>
                </c:pt>
                <c:pt idx="89">
                  <c:v>45799</c:v>
                </c:pt>
                <c:pt idx="90">
                  <c:v>45829</c:v>
                </c:pt>
                <c:pt idx="91">
                  <c:v>45859</c:v>
                </c:pt>
                <c:pt idx="92">
                  <c:v>45889</c:v>
                </c:pt>
                <c:pt idx="93">
                  <c:v>45919</c:v>
                </c:pt>
                <c:pt idx="94">
                  <c:v>45949</c:v>
                </c:pt>
                <c:pt idx="95">
                  <c:v>45979</c:v>
                </c:pt>
                <c:pt idx="96">
                  <c:v>46009</c:v>
                </c:pt>
                <c:pt idx="97">
                  <c:v>46039</c:v>
                </c:pt>
                <c:pt idx="98">
                  <c:v>46069</c:v>
                </c:pt>
                <c:pt idx="99">
                  <c:v>46099</c:v>
                </c:pt>
                <c:pt idx="100">
                  <c:v>46129</c:v>
                </c:pt>
                <c:pt idx="101">
                  <c:v>46159</c:v>
                </c:pt>
                <c:pt idx="102">
                  <c:v>46189</c:v>
                </c:pt>
                <c:pt idx="103">
                  <c:v>46219</c:v>
                </c:pt>
                <c:pt idx="104">
                  <c:v>46249</c:v>
                </c:pt>
                <c:pt idx="105">
                  <c:v>46279</c:v>
                </c:pt>
                <c:pt idx="106">
                  <c:v>46309</c:v>
                </c:pt>
                <c:pt idx="107">
                  <c:v>46339</c:v>
                </c:pt>
                <c:pt idx="108">
                  <c:v>46369</c:v>
                </c:pt>
                <c:pt idx="109">
                  <c:v>46399</c:v>
                </c:pt>
                <c:pt idx="110">
                  <c:v>46429</c:v>
                </c:pt>
                <c:pt idx="111">
                  <c:v>46459</c:v>
                </c:pt>
                <c:pt idx="112">
                  <c:v>46489</c:v>
                </c:pt>
                <c:pt idx="113">
                  <c:v>46519</c:v>
                </c:pt>
                <c:pt idx="114">
                  <c:v>46549</c:v>
                </c:pt>
                <c:pt idx="115">
                  <c:v>46579</c:v>
                </c:pt>
                <c:pt idx="116">
                  <c:v>46609</c:v>
                </c:pt>
                <c:pt idx="117">
                  <c:v>46639</c:v>
                </c:pt>
                <c:pt idx="118">
                  <c:v>46669</c:v>
                </c:pt>
                <c:pt idx="119">
                  <c:v>46699</c:v>
                </c:pt>
              </c:numCache>
            </c:numRef>
          </c:cat>
          <c:val>
            <c:numRef>
              <c:f>RPIBootstrap6m!$V$59:$V$178</c:f>
              <c:numCache>
                <c:formatCode>0.00%</c:formatCode>
                <c:ptCount val="120"/>
                <c:pt idx="0">
                  <c:v>2.8199999999995451E-2</c:v>
                </c:pt>
                <c:pt idx="1">
                  <c:v>2.8199999999995451E-2</c:v>
                </c:pt>
                <c:pt idx="2">
                  <c:v>2.8134792408803826E-2</c:v>
                </c:pt>
                <c:pt idx="3">
                  <c:v>2.8069880526379005E-2</c:v>
                </c:pt>
                <c:pt idx="4">
                  <c:v>2.8005262310700513E-2</c:v>
                </c:pt>
                <c:pt idx="5">
                  <c:v>2.7940961173945178E-2</c:v>
                </c:pt>
                <c:pt idx="6">
                  <c:v>2.787694387309525E-2</c:v>
                </c:pt>
                <c:pt idx="7">
                  <c:v>2.7819322230538551E-2</c:v>
                </c:pt>
                <c:pt idx="8">
                  <c:v>2.7757401825901584E-2</c:v>
                </c:pt>
                <c:pt idx="9">
                  <c:v>2.769506668950213E-2</c:v>
                </c:pt>
                <c:pt idx="10">
                  <c:v>2.7632731144853651E-2</c:v>
                </c:pt>
                <c:pt idx="11">
                  <c:v>2.757039519195344E-2</c:v>
                </c:pt>
                <c:pt idx="12">
                  <c:v>2.7508058830798803E-2</c:v>
                </c:pt>
                <c:pt idx="13">
                  <c:v>2.7408682840095344E-2</c:v>
                </c:pt>
                <c:pt idx="14">
                  <c:v>2.7328506938732271E-2</c:v>
                </c:pt>
                <c:pt idx="15">
                  <c:v>2.7258736087459618E-2</c:v>
                </c:pt>
                <c:pt idx="16">
                  <c:v>2.7188964724717397E-2</c:v>
                </c:pt>
                <c:pt idx="17">
                  <c:v>2.7119192850538026E-2</c:v>
                </c:pt>
                <c:pt idx="18">
                  <c:v>2.704942046487287E-2</c:v>
                </c:pt>
                <c:pt idx="19">
                  <c:v>2.6979647567708431E-2</c:v>
                </c:pt>
                <c:pt idx="20">
                  <c:v>2.6909874159087927E-2</c:v>
                </c:pt>
                <c:pt idx="21">
                  <c:v>2.6840100238960034E-2</c:v>
                </c:pt>
                <c:pt idx="22">
                  <c:v>2.6770325807305834E-2</c:v>
                </c:pt>
                <c:pt idx="23">
                  <c:v>2.6700550864179367E-2</c:v>
                </c:pt>
                <c:pt idx="24">
                  <c:v>2.6630775409515788E-2</c:v>
                </c:pt>
                <c:pt idx="25">
                  <c:v>2.6609407034113668E-2</c:v>
                </c:pt>
                <c:pt idx="26">
                  <c:v>2.6577066514721619E-2</c:v>
                </c:pt>
                <c:pt idx="27">
                  <c:v>2.6513744872202333E-2</c:v>
                </c:pt>
                <c:pt idx="28">
                  <c:v>2.6450422808407186E-2</c:v>
                </c:pt>
                <c:pt idx="29">
                  <c:v>2.6387100323325363E-2</c:v>
                </c:pt>
                <c:pt idx="30">
                  <c:v>2.6323777416951466E-2</c:v>
                </c:pt>
                <c:pt idx="31">
                  <c:v>2.6260454089282792E-2</c:v>
                </c:pt>
                <c:pt idx="32">
                  <c:v>2.6197130340308534E-2</c:v>
                </c:pt>
                <c:pt idx="33">
                  <c:v>2.6133806170028695E-2</c:v>
                </c:pt>
                <c:pt idx="34">
                  <c:v>2.6070481578464883E-2</c:v>
                </c:pt>
                <c:pt idx="35">
                  <c:v>2.6007156565519846E-2</c:v>
                </c:pt>
                <c:pt idx="36">
                  <c:v>2.5943831131280033E-2</c:v>
                </c:pt>
                <c:pt idx="37">
                  <c:v>2.5988090302978033E-2</c:v>
                </c:pt>
                <c:pt idx="38">
                  <c:v>2.6056859365682139E-2</c:v>
                </c:pt>
                <c:pt idx="39">
                  <c:v>2.6005996666566295E-2</c:v>
                </c:pt>
                <c:pt idx="40">
                  <c:v>2.5955133695599614E-2</c:v>
                </c:pt>
                <c:pt idx="41">
                  <c:v>2.5904270452814515E-2</c:v>
                </c:pt>
                <c:pt idx="42">
                  <c:v>2.5853406938213697E-2</c:v>
                </c:pt>
                <c:pt idx="43">
                  <c:v>2.5802543151783652E-2</c:v>
                </c:pt>
                <c:pt idx="44">
                  <c:v>2.5751679093489261E-2</c:v>
                </c:pt>
                <c:pt idx="45">
                  <c:v>2.5700814763443991E-2</c:v>
                </c:pt>
                <c:pt idx="46">
                  <c:v>2.5649950161526269E-2</c:v>
                </c:pt>
                <c:pt idx="47">
                  <c:v>2.5599085287771217E-2</c:v>
                </c:pt>
                <c:pt idx="48">
                  <c:v>2.5548220142178835E-2</c:v>
                </c:pt>
                <c:pt idx="49">
                  <c:v>2.5439857195386217E-2</c:v>
                </c:pt>
                <c:pt idx="50">
                  <c:v>2.5193869608736336E-2</c:v>
                </c:pt>
                <c:pt idx="51">
                  <c:v>2.5132943435031991E-2</c:v>
                </c:pt>
                <c:pt idx="52">
                  <c:v>2.5072016871362662E-2</c:v>
                </c:pt>
                <c:pt idx="53">
                  <c:v>2.5011089917720237E-2</c:v>
                </c:pt>
                <c:pt idx="54">
                  <c:v>2.4950162573964246E-2</c:v>
                </c:pt>
                <c:pt idx="55">
                  <c:v>2.4889234840227054E-2</c:v>
                </c:pt>
                <c:pt idx="56">
                  <c:v>2.4828306716505971E-2</c:v>
                </c:pt>
                <c:pt idx="57">
                  <c:v>2.4767378202649699E-2</c:v>
                </c:pt>
                <c:pt idx="58">
                  <c:v>2.4706449298798727E-2</c:v>
                </c:pt>
                <c:pt idx="59">
                  <c:v>2.464552000495035E-2</c:v>
                </c:pt>
                <c:pt idx="60">
                  <c:v>2.4584590320947879E-2</c:v>
                </c:pt>
                <c:pt idx="61">
                  <c:v>2.4615647484686365E-2</c:v>
                </c:pt>
                <c:pt idx="62">
                  <c:v>2.5866741824022488E-2</c:v>
                </c:pt>
                <c:pt idx="63">
                  <c:v>2.585106209728949E-2</c:v>
                </c:pt>
                <c:pt idx="64">
                  <c:v>2.5835382344832403E-2</c:v>
                </c:pt>
                <c:pt idx="65">
                  <c:v>2.5819702566486431E-2</c:v>
                </c:pt>
                <c:pt idx="66">
                  <c:v>2.5804022762246175E-2</c:v>
                </c:pt>
                <c:pt idx="67">
                  <c:v>2.5788342932289932E-2</c:v>
                </c:pt>
                <c:pt idx="68">
                  <c:v>2.5772663076444807E-2</c:v>
                </c:pt>
                <c:pt idx="69">
                  <c:v>2.5756983194699989E-2</c:v>
                </c:pt>
                <c:pt idx="70">
                  <c:v>2.5741303287244593E-2</c:v>
                </c:pt>
                <c:pt idx="71">
                  <c:v>2.5725623353894906E-2</c:v>
                </c:pt>
                <c:pt idx="72">
                  <c:v>2.5709943394645534E-2</c:v>
                </c:pt>
                <c:pt idx="73">
                  <c:v>2.5694263409688278E-2</c:v>
                </c:pt>
                <c:pt idx="74">
                  <c:v>2.5678583398834037E-2</c:v>
                </c:pt>
                <c:pt idx="75">
                  <c:v>2.5662903362080103E-2</c:v>
                </c:pt>
                <c:pt idx="76">
                  <c:v>2.5647223299620991E-2</c:v>
                </c:pt>
                <c:pt idx="77">
                  <c:v>2.5631543211262191E-2</c:v>
                </c:pt>
                <c:pt idx="78">
                  <c:v>2.5615863097000997E-2</c:v>
                </c:pt>
                <c:pt idx="79">
                  <c:v>2.560018295704003E-2</c:v>
                </c:pt>
                <c:pt idx="80">
                  <c:v>2.5584502791176671E-2</c:v>
                </c:pt>
                <c:pt idx="81">
                  <c:v>2.5568822599408219E-2</c:v>
                </c:pt>
                <c:pt idx="82">
                  <c:v>2.555314238194269E-2</c:v>
                </c:pt>
                <c:pt idx="83">
                  <c:v>2.5537462138501832E-2</c:v>
                </c:pt>
                <c:pt idx="84">
                  <c:v>2.5521781869369303E-2</c:v>
                </c:pt>
                <c:pt idx="85">
                  <c:v>2.5506101574328977E-2</c:v>
                </c:pt>
                <c:pt idx="86">
                  <c:v>1.8236742760057118E-2</c:v>
                </c:pt>
                <c:pt idx="87">
                  <c:v>1.4908652055320252E-2</c:v>
                </c:pt>
                <c:pt idx="88">
                  <c:v>1.465177238266128E-2</c:v>
                </c:pt>
                <c:pt idx="89">
                  <c:v>1.4394885780796543E-2</c:v>
                </c:pt>
                <c:pt idx="90">
                  <c:v>1.4137992249264078E-2</c:v>
                </c:pt>
                <c:pt idx="91">
                  <c:v>1.3881091787747804E-2</c:v>
                </c:pt>
                <c:pt idx="92">
                  <c:v>1.3624184395623665E-2</c:v>
                </c:pt>
                <c:pt idx="93">
                  <c:v>1.3367270072745777E-2</c:v>
                </c:pt>
                <c:pt idx="94">
                  <c:v>1.3110348818722417E-2</c:v>
                </c:pt>
                <c:pt idx="95">
                  <c:v>1.2853420632929527E-2</c:v>
                </c:pt>
                <c:pt idx="96">
                  <c:v>1.2596485515213121E-2</c:v>
                </c:pt>
                <c:pt idx="97">
                  <c:v>1.2339543465111236E-2</c:v>
                </c:pt>
                <c:pt idx="98">
                  <c:v>1.8555485548987116E-2</c:v>
                </c:pt>
                <c:pt idx="99">
                  <c:v>2.3433512824306058E-2</c:v>
                </c:pt>
                <c:pt idx="100">
                  <c:v>2.3409989293895778E-2</c:v>
                </c:pt>
                <c:pt idx="101">
                  <c:v>2.3386465705329391E-2</c:v>
                </c:pt>
                <c:pt idx="102">
                  <c:v>2.3362942058525848E-2</c:v>
                </c:pt>
                <c:pt idx="103">
                  <c:v>2.3339418353744496E-2</c:v>
                </c:pt>
                <c:pt idx="104">
                  <c:v>2.3315894590725989E-2</c:v>
                </c:pt>
                <c:pt idx="105">
                  <c:v>2.3292370769554076E-2</c:v>
                </c:pt>
                <c:pt idx="106">
                  <c:v>2.3268846890136901E-2</c:v>
                </c:pt>
                <c:pt idx="107">
                  <c:v>2.3245322952752723E-2</c:v>
                </c:pt>
                <c:pt idx="108">
                  <c:v>2.3221798957120583E-2</c:v>
                </c:pt>
                <c:pt idx="109">
                  <c:v>2.3198274903335037E-2</c:v>
                </c:pt>
                <c:pt idx="110">
                  <c:v>2.6030374605968649E-2</c:v>
                </c:pt>
                <c:pt idx="111">
                  <c:v>2.9827986054133577E-2</c:v>
                </c:pt>
                <c:pt idx="112">
                  <c:v>2.9924255324008813E-2</c:v>
                </c:pt>
                <c:pt idx="113">
                  <c:v>3.0020523619440298E-2</c:v>
                </c:pt>
                <c:pt idx="114">
                  <c:v>3.0116790940746818E-2</c:v>
                </c:pt>
                <c:pt idx="115">
                  <c:v>3.0213057287658218E-2</c:v>
                </c:pt>
                <c:pt idx="116">
                  <c:v>3.030932266028526E-2</c:v>
                </c:pt>
                <c:pt idx="117">
                  <c:v>3.0405587058546901E-2</c:v>
                </c:pt>
                <c:pt idx="118">
                  <c:v>3.0501850482775428E-2</c:v>
                </c:pt>
                <c:pt idx="119">
                  <c:v>3.0598112932684478E-2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58-471A-BBAC-374BA8F6B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51456"/>
        <c:axId val="107652992"/>
      </c:areaChart>
      <c:dateAx>
        <c:axId val="10765145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652992"/>
        <c:crossesAt val="0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107652992"/>
        <c:scaling>
          <c:orientation val="minMax"/>
          <c:max val="0.1"/>
          <c:min val="0"/>
        </c:scaling>
        <c:delete val="0"/>
        <c:axPos val="l"/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651456"/>
        <c:crosses val="autoZero"/>
        <c:crossBetween val="midCat"/>
        <c:majorUnit val="2.0000000000000011E-2"/>
        <c:minorUnit val="4.000000000000007E-3"/>
      </c:valAx>
      <c:spPr>
        <a:noFill/>
        <a:ln w="12700">
          <a:solidFill>
            <a:srgbClr val="C0C0C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Spot Rates</a:t>
            </a:r>
          </a:p>
        </c:rich>
      </c:tx>
      <c:layout>
        <c:manualLayout>
          <c:xMode val="edge"/>
          <c:yMode val="edge"/>
          <c:x val="0.49143835616438358"/>
          <c:y val="2.23214285714285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054794520548073E-2"/>
          <c:y val="0.24553571428571427"/>
          <c:w val="0.91609589041095962"/>
          <c:h val="0.5223214285714286"/>
        </c:manualLayout>
      </c:layout>
      <c:areaChart>
        <c:grouping val="standard"/>
        <c:varyColors val="0"/>
        <c:ser>
          <c:idx val="0"/>
          <c:order val="0"/>
          <c:tx>
            <c:strRef>
              <c:f>RPIBootstrap6m!$W$58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RPIBootstrap6m!$T$59:$T$178</c:f>
              <c:numCache>
                <c:formatCode>m/d/yyyy</c:formatCode>
                <c:ptCount val="120"/>
                <c:pt idx="0">
                  <c:v>43129</c:v>
                </c:pt>
                <c:pt idx="1">
                  <c:v>43159</c:v>
                </c:pt>
                <c:pt idx="2">
                  <c:v>43189</c:v>
                </c:pt>
                <c:pt idx="3">
                  <c:v>43219</c:v>
                </c:pt>
                <c:pt idx="4">
                  <c:v>43249</c:v>
                </c:pt>
                <c:pt idx="5">
                  <c:v>43279</c:v>
                </c:pt>
                <c:pt idx="6">
                  <c:v>43309</c:v>
                </c:pt>
                <c:pt idx="7">
                  <c:v>43339</c:v>
                </c:pt>
                <c:pt idx="8">
                  <c:v>43369</c:v>
                </c:pt>
                <c:pt idx="9">
                  <c:v>43399</c:v>
                </c:pt>
                <c:pt idx="10">
                  <c:v>43429</c:v>
                </c:pt>
                <c:pt idx="11">
                  <c:v>43459</c:v>
                </c:pt>
                <c:pt idx="12">
                  <c:v>43489</c:v>
                </c:pt>
                <c:pt idx="13">
                  <c:v>43519</c:v>
                </c:pt>
                <c:pt idx="14">
                  <c:v>43549</c:v>
                </c:pt>
                <c:pt idx="15">
                  <c:v>43579</c:v>
                </c:pt>
                <c:pt idx="16">
                  <c:v>43609</c:v>
                </c:pt>
                <c:pt idx="17">
                  <c:v>43639</c:v>
                </c:pt>
                <c:pt idx="18">
                  <c:v>43669</c:v>
                </c:pt>
                <c:pt idx="19">
                  <c:v>43699</c:v>
                </c:pt>
                <c:pt idx="20">
                  <c:v>43729</c:v>
                </c:pt>
                <c:pt idx="21">
                  <c:v>43759</c:v>
                </c:pt>
                <c:pt idx="22">
                  <c:v>43789</c:v>
                </c:pt>
                <c:pt idx="23">
                  <c:v>43819</c:v>
                </c:pt>
                <c:pt idx="24">
                  <c:v>43849</c:v>
                </c:pt>
                <c:pt idx="25">
                  <c:v>43879</c:v>
                </c:pt>
                <c:pt idx="26">
                  <c:v>43909</c:v>
                </c:pt>
                <c:pt idx="27">
                  <c:v>43939</c:v>
                </c:pt>
                <c:pt idx="28">
                  <c:v>43969</c:v>
                </c:pt>
                <c:pt idx="29">
                  <c:v>43999</c:v>
                </c:pt>
                <c:pt idx="30">
                  <c:v>44029</c:v>
                </c:pt>
                <c:pt idx="31">
                  <c:v>44059</c:v>
                </c:pt>
                <c:pt idx="32">
                  <c:v>44089</c:v>
                </c:pt>
                <c:pt idx="33">
                  <c:v>44119</c:v>
                </c:pt>
                <c:pt idx="34">
                  <c:v>44149</c:v>
                </c:pt>
                <c:pt idx="35">
                  <c:v>44179</c:v>
                </c:pt>
                <c:pt idx="36">
                  <c:v>44209</c:v>
                </c:pt>
                <c:pt idx="37">
                  <c:v>44239</c:v>
                </c:pt>
                <c:pt idx="38">
                  <c:v>44269</c:v>
                </c:pt>
                <c:pt idx="39">
                  <c:v>44299</c:v>
                </c:pt>
                <c:pt idx="40">
                  <c:v>44329</c:v>
                </c:pt>
                <c:pt idx="41">
                  <c:v>44359</c:v>
                </c:pt>
                <c:pt idx="42">
                  <c:v>44389</c:v>
                </c:pt>
                <c:pt idx="43">
                  <c:v>44419</c:v>
                </c:pt>
                <c:pt idx="44">
                  <c:v>44449</c:v>
                </c:pt>
                <c:pt idx="45">
                  <c:v>44479</c:v>
                </c:pt>
                <c:pt idx="46">
                  <c:v>44509</c:v>
                </c:pt>
                <c:pt idx="47">
                  <c:v>44539</c:v>
                </c:pt>
                <c:pt idx="48">
                  <c:v>44569</c:v>
                </c:pt>
                <c:pt idx="49">
                  <c:v>44599</c:v>
                </c:pt>
                <c:pt idx="50">
                  <c:v>44629</c:v>
                </c:pt>
                <c:pt idx="51">
                  <c:v>44659</c:v>
                </c:pt>
                <c:pt idx="52">
                  <c:v>44689</c:v>
                </c:pt>
                <c:pt idx="53">
                  <c:v>44719</c:v>
                </c:pt>
                <c:pt idx="54">
                  <c:v>44749</c:v>
                </c:pt>
                <c:pt idx="55">
                  <c:v>44779</c:v>
                </c:pt>
                <c:pt idx="56">
                  <c:v>44809</c:v>
                </c:pt>
                <c:pt idx="57">
                  <c:v>44839</c:v>
                </c:pt>
                <c:pt idx="58">
                  <c:v>44869</c:v>
                </c:pt>
                <c:pt idx="59">
                  <c:v>44899</c:v>
                </c:pt>
                <c:pt idx="60">
                  <c:v>44929</c:v>
                </c:pt>
                <c:pt idx="61">
                  <c:v>44959</c:v>
                </c:pt>
                <c:pt idx="62">
                  <c:v>44989</c:v>
                </c:pt>
                <c:pt idx="63">
                  <c:v>45019</c:v>
                </c:pt>
                <c:pt idx="64">
                  <c:v>45049</c:v>
                </c:pt>
                <c:pt idx="65">
                  <c:v>45079</c:v>
                </c:pt>
                <c:pt idx="66">
                  <c:v>45109</c:v>
                </c:pt>
                <c:pt idx="67">
                  <c:v>45139</c:v>
                </c:pt>
                <c:pt idx="68">
                  <c:v>45169</c:v>
                </c:pt>
                <c:pt idx="69">
                  <c:v>45199</c:v>
                </c:pt>
                <c:pt idx="70">
                  <c:v>45229</c:v>
                </c:pt>
                <c:pt idx="71">
                  <c:v>45259</c:v>
                </c:pt>
                <c:pt idx="72">
                  <c:v>45289</c:v>
                </c:pt>
                <c:pt idx="73">
                  <c:v>45319</c:v>
                </c:pt>
                <c:pt idx="74">
                  <c:v>45349</c:v>
                </c:pt>
                <c:pt idx="75">
                  <c:v>45379</c:v>
                </c:pt>
                <c:pt idx="76">
                  <c:v>45409</c:v>
                </c:pt>
                <c:pt idx="77">
                  <c:v>45439</c:v>
                </c:pt>
                <c:pt idx="78">
                  <c:v>45469</c:v>
                </c:pt>
                <c:pt idx="79">
                  <c:v>45499</c:v>
                </c:pt>
                <c:pt idx="80">
                  <c:v>45529</c:v>
                </c:pt>
                <c:pt idx="81">
                  <c:v>45559</c:v>
                </c:pt>
                <c:pt idx="82">
                  <c:v>45589</c:v>
                </c:pt>
                <c:pt idx="83">
                  <c:v>45619</c:v>
                </c:pt>
                <c:pt idx="84">
                  <c:v>45649</c:v>
                </c:pt>
                <c:pt idx="85">
                  <c:v>45679</c:v>
                </c:pt>
                <c:pt idx="86">
                  <c:v>45709</c:v>
                </c:pt>
                <c:pt idx="87">
                  <c:v>45739</c:v>
                </c:pt>
                <c:pt idx="88">
                  <c:v>45769</c:v>
                </c:pt>
                <c:pt idx="89">
                  <c:v>45799</c:v>
                </c:pt>
                <c:pt idx="90">
                  <c:v>45829</c:v>
                </c:pt>
                <c:pt idx="91">
                  <c:v>45859</c:v>
                </c:pt>
                <c:pt idx="92">
                  <c:v>45889</c:v>
                </c:pt>
                <c:pt idx="93">
                  <c:v>45919</c:v>
                </c:pt>
                <c:pt idx="94">
                  <c:v>45949</c:v>
                </c:pt>
                <c:pt idx="95">
                  <c:v>45979</c:v>
                </c:pt>
                <c:pt idx="96">
                  <c:v>46009</c:v>
                </c:pt>
                <c:pt idx="97">
                  <c:v>46039</c:v>
                </c:pt>
                <c:pt idx="98">
                  <c:v>46069</c:v>
                </c:pt>
                <c:pt idx="99">
                  <c:v>46099</c:v>
                </c:pt>
                <c:pt idx="100">
                  <c:v>46129</c:v>
                </c:pt>
                <c:pt idx="101">
                  <c:v>46159</c:v>
                </c:pt>
                <c:pt idx="102">
                  <c:v>46189</c:v>
                </c:pt>
                <c:pt idx="103">
                  <c:v>46219</c:v>
                </c:pt>
                <c:pt idx="104">
                  <c:v>46249</c:v>
                </c:pt>
                <c:pt idx="105">
                  <c:v>46279</c:v>
                </c:pt>
                <c:pt idx="106">
                  <c:v>46309</c:v>
                </c:pt>
                <c:pt idx="107">
                  <c:v>46339</c:v>
                </c:pt>
                <c:pt idx="108">
                  <c:v>46369</c:v>
                </c:pt>
                <c:pt idx="109">
                  <c:v>46399</c:v>
                </c:pt>
                <c:pt idx="110">
                  <c:v>46429</c:v>
                </c:pt>
                <c:pt idx="111">
                  <c:v>46459</c:v>
                </c:pt>
                <c:pt idx="112">
                  <c:v>46489</c:v>
                </c:pt>
                <c:pt idx="113">
                  <c:v>46519</c:v>
                </c:pt>
                <c:pt idx="114">
                  <c:v>46549</c:v>
                </c:pt>
                <c:pt idx="115">
                  <c:v>46579</c:v>
                </c:pt>
                <c:pt idx="116">
                  <c:v>46609</c:v>
                </c:pt>
                <c:pt idx="117">
                  <c:v>46639</c:v>
                </c:pt>
                <c:pt idx="118">
                  <c:v>46669</c:v>
                </c:pt>
                <c:pt idx="119">
                  <c:v>46699</c:v>
                </c:pt>
              </c:numCache>
            </c:numRef>
          </c:cat>
          <c:val>
            <c:numRef>
              <c:f>RPIBootstrap6m!$W$59:$W$178</c:f>
              <c:numCache>
                <c:formatCode>0.00%</c:formatCode>
                <c:ptCount val="120"/>
                <c:pt idx="0">
                  <c:v>2.8186662034200217E-2</c:v>
                </c:pt>
                <c:pt idx="1">
                  <c:v>2.8186662034200217E-2</c:v>
                </c:pt>
                <c:pt idx="2">
                  <c:v>2.8154111266446048E-2</c:v>
                </c:pt>
                <c:pt idx="3">
                  <c:v>2.812165879271563E-2</c:v>
                </c:pt>
                <c:pt idx="4">
                  <c:v>2.8089304104505629E-2</c:v>
                </c:pt>
                <c:pt idx="5">
                  <c:v>2.8057051775952406E-2</c:v>
                </c:pt>
                <c:pt idx="6">
                  <c:v>2.8024897800979533E-2</c:v>
                </c:pt>
                <c:pt idx="7">
                  <c:v>2.799371218585173E-2</c:v>
                </c:pt>
                <c:pt idx="8">
                  <c:v>2.7962595272399745E-2</c:v>
                </c:pt>
                <c:pt idx="9">
                  <c:v>2.7931478117045262E-2</c:v>
                </c:pt>
                <c:pt idx="10">
                  <c:v>2.7900360719785123E-2</c:v>
                </c:pt>
                <c:pt idx="11">
                  <c:v>2.786924308061579E-2</c:v>
                </c:pt>
                <c:pt idx="12">
                  <c:v>2.7838125199534259E-2</c:v>
                </c:pt>
                <c:pt idx="13">
                  <c:v>2.78041623669836E-2</c:v>
                </c:pt>
                <c:pt idx="14">
                  <c:v>2.7769333457345068E-2</c:v>
                </c:pt>
                <c:pt idx="15">
                  <c:v>2.773450424464826E-2</c:v>
                </c:pt>
                <c:pt idx="16">
                  <c:v>2.7699674728887003E-2</c:v>
                </c:pt>
                <c:pt idx="17">
                  <c:v>2.7664844910057745E-2</c:v>
                </c:pt>
                <c:pt idx="18">
                  <c:v>2.7630014788154442E-2</c:v>
                </c:pt>
                <c:pt idx="19">
                  <c:v>2.7595184363170783E-2</c:v>
                </c:pt>
                <c:pt idx="20">
                  <c:v>2.7560353635103316E-2</c:v>
                </c:pt>
                <c:pt idx="21">
                  <c:v>2.7525522603945984E-2</c:v>
                </c:pt>
                <c:pt idx="22">
                  <c:v>2.7490691269692464E-2</c:v>
                </c:pt>
                <c:pt idx="23">
                  <c:v>2.7455859632339388E-2</c:v>
                </c:pt>
                <c:pt idx="24">
                  <c:v>2.7421027691880491E-2</c:v>
                </c:pt>
                <c:pt idx="25">
                  <c:v>2.7388128853522473E-2</c:v>
                </c:pt>
                <c:pt idx="26">
                  <c:v>2.7356518691647787E-2</c:v>
                </c:pt>
                <c:pt idx="27">
                  <c:v>2.7324908280141492E-2</c:v>
                </c:pt>
                <c:pt idx="28">
                  <c:v>2.729329761899971E-2</c:v>
                </c:pt>
                <c:pt idx="29">
                  <c:v>2.7261686708218474E-2</c:v>
                </c:pt>
                <c:pt idx="30">
                  <c:v>2.7230075547793796E-2</c:v>
                </c:pt>
                <c:pt idx="31">
                  <c:v>2.7198464137721787E-2</c:v>
                </c:pt>
                <c:pt idx="32">
                  <c:v>2.7166852477998469E-2</c:v>
                </c:pt>
                <c:pt idx="33">
                  <c:v>2.7135240568619944E-2</c:v>
                </c:pt>
                <c:pt idx="34">
                  <c:v>2.7103628409583112E-2</c:v>
                </c:pt>
                <c:pt idx="35">
                  <c:v>2.7072016000882264E-2</c:v>
                </c:pt>
                <c:pt idx="36">
                  <c:v>2.7040403342514358E-2</c:v>
                </c:pt>
                <c:pt idx="37">
                  <c:v>2.7011693940419978E-2</c:v>
                </c:pt>
                <c:pt idx="38">
                  <c:v>2.6986302646136242E-2</c:v>
                </c:pt>
                <c:pt idx="39">
                  <c:v>2.6960911190783265E-2</c:v>
                </c:pt>
                <c:pt idx="40">
                  <c:v>2.6935519574358063E-2</c:v>
                </c:pt>
                <c:pt idx="41">
                  <c:v>2.6910127796858595E-2</c:v>
                </c:pt>
                <c:pt idx="42">
                  <c:v>2.6884735858282868E-2</c:v>
                </c:pt>
                <c:pt idx="43">
                  <c:v>2.6859343758628817E-2</c:v>
                </c:pt>
                <c:pt idx="44">
                  <c:v>2.6833951497893485E-2</c:v>
                </c:pt>
                <c:pt idx="45">
                  <c:v>2.6808559076076637E-2</c:v>
                </c:pt>
                <c:pt idx="46">
                  <c:v>2.6783166493175324E-2</c:v>
                </c:pt>
                <c:pt idx="47">
                  <c:v>2.6757773749187481E-2</c:v>
                </c:pt>
                <c:pt idx="48">
                  <c:v>2.6732380844111118E-2</c:v>
                </c:pt>
                <c:pt idx="49">
                  <c:v>2.6705816008143562E-2</c:v>
                </c:pt>
                <c:pt idx="50">
                  <c:v>2.6675400867134835E-2</c:v>
                </c:pt>
                <c:pt idx="51">
                  <c:v>2.6644985495011552E-2</c:v>
                </c:pt>
                <c:pt idx="52">
                  <c:v>2.6614569891771123E-2</c:v>
                </c:pt>
                <c:pt idx="53">
                  <c:v>2.6584154057410877E-2</c:v>
                </c:pt>
                <c:pt idx="54">
                  <c:v>2.655373799192557E-2</c:v>
                </c:pt>
                <c:pt idx="55">
                  <c:v>2.6523321695312525E-2</c:v>
                </c:pt>
                <c:pt idx="56">
                  <c:v>2.6492905167569143E-2</c:v>
                </c:pt>
                <c:pt idx="57">
                  <c:v>2.6462488408690157E-2</c:v>
                </c:pt>
                <c:pt idx="58">
                  <c:v>2.6432071418672931E-2</c:v>
                </c:pt>
                <c:pt idx="59">
                  <c:v>2.6401654197514793E-2</c:v>
                </c:pt>
                <c:pt idx="60">
                  <c:v>2.6371236745210511E-2</c:v>
                </c:pt>
                <c:pt idx="61">
                  <c:v>2.6342325040919792E-2</c:v>
                </c:pt>
                <c:pt idx="62">
                  <c:v>2.6334496928866382E-2</c:v>
                </c:pt>
                <c:pt idx="63">
                  <c:v>2.6326668801502695E-2</c:v>
                </c:pt>
                <c:pt idx="64">
                  <c:v>2.6318840658830479E-2</c:v>
                </c:pt>
                <c:pt idx="65">
                  <c:v>2.6311012500848763E-2</c:v>
                </c:pt>
                <c:pt idx="66">
                  <c:v>2.6303184327556583E-2</c:v>
                </c:pt>
                <c:pt idx="67">
                  <c:v>2.6295356138955679E-2</c:v>
                </c:pt>
                <c:pt idx="68">
                  <c:v>2.6287527935045098E-2</c:v>
                </c:pt>
                <c:pt idx="69">
                  <c:v>2.6279699715823897E-2</c:v>
                </c:pt>
                <c:pt idx="70">
                  <c:v>2.6271871481293778E-2</c:v>
                </c:pt>
                <c:pt idx="71">
                  <c:v>2.6264043231453801E-2</c:v>
                </c:pt>
                <c:pt idx="72">
                  <c:v>2.6256214966303027E-2</c:v>
                </c:pt>
                <c:pt idx="73">
                  <c:v>2.6248386685843152E-2</c:v>
                </c:pt>
                <c:pt idx="74">
                  <c:v>2.6240558390073249E-2</c:v>
                </c:pt>
                <c:pt idx="75">
                  <c:v>2.6232730078992367E-2</c:v>
                </c:pt>
                <c:pt idx="76">
                  <c:v>2.6224901752602198E-2</c:v>
                </c:pt>
                <c:pt idx="77">
                  <c:v>2.621707341090182E-2</c:v>
                </c:pt>
                <c:pt idx="78">
                  <c:v>2.6209245053890287E-2</c:v>
                </c:pt>
                <c:pt idx="79">
                  <c:v>2.6201416681569296E-2</c:v>
                </c:pt>
                <c:pt idx="80">
                  <c:v>2.6193588293937895E-2</c:v>
                </c:pt>
                <c:pt idx="81">
                  <c:v>2.6185759890995173E-2</c:v>
                </c:pt>
                <c:pt idx="82">
                  <c:v>2.6177931472742805E-2</c:v>
                </c:pt>
                <c:pt idx="83">
                  <c:v>2.6170103039178987E-2</c:v>
                </c:pt>
                <c:pt idx="84">
                  <c:v>2.6162274590305408E-2</c:v>
                </c:pt>
                <c:pt idx="85">
                  <c:v>2.615444612612115E-2</c:v>
                </c:pt>
                <c:pt idx="86">
                  <c:v>2.6062366175221022E-2</c:v>
                </c:pt>
                <c:pt idx="87">
                  <c:v>2.5934174959036105E-2</c:v>
                </c:pt>
                <c:pt idx="88">
                  <c:v>2.5805979637283771E-2</c:v>
                </c:pt>
                <c:pt idx="89">
                  <c:v>2.567778020970193E-2</c:v>
                </c:pt>
                <c:pt idx="90">
                  <c:v>2.5549576676027592E-2</c:v>
                </c:pt>
                <c:pt idx="91">
                  <c:v>2.5421369035998571E-2</c:v>
                </c:pt>
                <c:pt idx="92">
                  <c:v>2.5293157289350058E-2</c:v>
                </c:pt>
                <c:pt idx="93">
                  <c:v>2.5164941435819856E-2</c:v>
                </c:pt>
                <c:pt idx="94">
                  <c:v>2.5036721475145692E-2</c:v>
                </c:pt>
                <c:pt idx="95">
                  <c:v>2.4908497407062719E-2</c:v>
                </c:pt>
                <c:pt idx="96">
                  <c:v>2.4780269231308636E-2</c:v>
                </c:pt>
                <c:pt idx="97">
                  <c:v>2.4652036947620255E-2</c:v>
                </c:pt>
                <c:pt idx="98">
                  <c:v>2.4589812590099146E-2</c:v>
                </c:pt>
                <c:pt idx="99">
                  <c:v>2.4578067106428084E-2</c:v>
                </c:pt>
                <c:pt idx="100">
                  <c:v>2.4566321588291435E-2</c:v>
                </c:pt>
                <c:pt idx="101">
                  <c:v>2.4554576035688978E-2</c:v>
                </c:pt>
                <c:pt idx="102">
                  <c:v>2.4542830448619657E-2</c:v>
                </c:pt>
                <c:pt idx="103">
                  <c:v>2.4531084827085013E-2</c:v>
                </c:pt>
                <c:pt idx="104">
                  <c:v>2.4519339171083971E-2</c:v>
                </c:pt>
                <c:pt idx="105">
                  <c:v>2.4507593480616333E-2</c:v>
                </c:pt>
                <c:pt idx="106">
                  <c:v>2.4495847755680998E-2</c:v>
                </c:pt>
                <c:pt idx="107">
                  <c:v>2.4484101996279553E-2</c:v>
                </c:pt>
                <c:pt idx="108">
                  <c:v>2.4472356202410891E-2</c:v>
                </c:pt>
                <c:pt idx="109">
                  <c:v>2.44606103740748E-2</c:v>
                </c:pt>
                <c:pt idx="110">
                  <c:v>2.4474790084018174E-2</c:v>
                </c:pt>
                <c:pt idx="111">
                  <c:v>2.45228720423201E-2</c:v>
                </c:pt>
                <c:pt idx="112">
                  <c:v>2.4570953423055875E-2</c:v>
                </c:pt>
                <c:pt idx="113">
                  <c:v>2.4619034226238515E-2</c:v>
                </c:pt>
                <c:pt idx="114">
                  <c:v>2.4667114451883625E-2</c:v>
                </c:pt>
                <c:pt idx="115">
                  <c:v>2.4715194100004233E-2</c:v>
                </c:pt>
                <c:pt idx="116">
                  <c:v>2.4763273170614192E-2</c:v>
                </c:pt>
                <c:pt idx="117">
                  <c:v>2.4811351663726489E-2</c:v>
                </c:pt>
                <c:pt idx="118">
                  <c:v>2.485942957935677E-2</c:v>
                </c:pt>
                <c:pt idx="119">
                  <c:v>2.4907506917518033E-2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0A-46A0-829F-27FFD333C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71072"/>
        <c:axId val="114772608"/>
      </c:areaChart>
      <c:dateAx>
        <c:axId val="11477107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772608"/>
        <c:crosses val="autoZero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114772608"/>
        <c:scaling>
          <c:orientation val="minMax"/>
          <c:max val="0.1"/>
          <c:min val="0"/>
        </c:scaling>
        <c:delete val="0"/>
        <c:axPos val="l"/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771072"/>
        <c:crosses val="autoZero"/>
        <c:crossBetween val="midCat"/>
      </c:valAx>
      <c:spPr>
        <a:noFill/>
        <a:ln w="12700">
          <a:solidFill>
            <a:srgbClr val="C0C0C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Discount Factors</a:t>
            </a:r>
          </a:p>
        </c:rich>
      </c:tx>
      <c:layout>
        <c:manualLayout>
          <c:xMode val="edge"/>
          <c:yMode val="edge"/>
          <c:x val="0.40086206896551785"/>
          <c:y val="2.74725274725275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982758620689655E-2"/>
          <c:y val="0.29120879120879173"/>
          <c:w val="0.89439655172413757"/>
          <c:h val="0.43406593406593408"/>
        </c:manualLayout>
      </c:layout>
      <c:areaChart>
        <c:grouping val="standard"/>
        <c:varyColors val="0"/>
        <c:ser>
          <c:idx val="0"/>
          <c:order val="0"/>
          <c:tx>
            <c:strRef>
              <c:f>RPIBootstrap6m!$U$51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RPIBootstrap6m!$T$59:$T$179</c:f>
              <c:numCache>
                <c:formatCode>m/d/yyyy</c:formatCode>
                <c:ptCount val="121"/>
                <c:pt idx="0">
                  <c:v>43129</c:v>
                </c:pt>
                <c:pt idx="1">
                  <c:v>43159</c:v>
                </c:pt>
                <c:pt idx="2">
                  <c:v>43189</c:v>
                </c:pt>
                <c:pt idx="3">
                  <c:v>43219</c:v>
                </c:pt>
                <c:pt idx="4">
                  <c:v>43249</c:v>
                </c:pt>
                <c:pt idx="5">
                  <c:v>43279</c:v>
                </c:pt>
                <c:pt idx="6">
                  <c:v>43309</c:v>
                </c:pt>
                <c:pt idx="7">
                  <c:v>43339</c:v>
                </c:pt>
                <c:pt idx="8">
                  <c:v>43369</c:v>
                </c:pt>
                <c:pt idx="9">
                  <c:v>43399</c:v>
                </c:pt>
                <c:pt idx="10">
                  <c:v>43429</c:v>
                </c:pt>
                <c:pt idx="11">
                  <c:v>43459</c:v>
                </c:pt>
                <c:pt idx="12">
                  <c:v>43489</c:v>
                </c:pt>
                <c:pt idx="13">
                  <c:v>43519</c:v>
                </c:pt>
                <c:pt idx="14">
                  <c:v>43549</c:v>
                </c:pt>
                <c:pt idx="15">
                  <c:v>43579</c:v>
                </c:pt>
                <c:pt idx="16">
                  <c:v>43609</c:v>
                </c:pt>
                <c:pt idx="17">
                  <c:v>43639</c:v>
                </c:pt>
                <c:pt idx="18">
                  <c:v>43669</c:v>
                </c:pt>
                <c:pt idx="19">
                  <c:v>43699</c:v>
                </c:pt>
                <c:pt idx="20">
                  <c:v>43729</c:v>
                </c:pt>
                <c:pt idx="21">
                  <c:v>43759</c:v>
                </c:pt>
                <c:pt idx="22">
                  <c:v>43789</c:v>
                </c:pt>
                <c:pt idx="23">
                  <c:v>43819</c:v>
                </c:pt>
                <c:pt idx="24">
                  <c:v>43849</c:v>
                </c:pt>
                <c:pt idx="25">
                  <c:v>43879</c:v>
                </c:pt>
                <c:pt idx="26">
                  <c:v>43909</c:v>
                </c:pt>
                <c:pt idx="27">
                  <c:v>43939</c:v>
                </c:pt>
                <c:pt idx="28">
                  <c:v>43969</c:v>
                </c:pt>
                <c:pt idx="29">
                  <c:v>43999</c:v>
                </c:pt>
                <c:pt idx="30">
                  <c:v>44029</c:v>
                </c:pt>
                <c:pt idx="31">
                  <c:v>44059</c:v>
                </c:pt>
                <c:pt idx="32">
                  <c:v>44089</c:v>
                </c:pt>
                <c:pt idx="33">
                  <c:v>44119</c:v>
                </c:pt>
                <c:pt idx="34">
                  <c:v>44149</c:v>
                </c:pt>
                <c:pt idx="35">
                  <c:v>44179</c:v>
                </c:pt>
                <c:pt idx="36">
                  <c:v>44209</c:v>
                </c:pt>
                <c:pt idx="37">
                  <c:v>44239</c:v>
                </c:pt>
                <c:pt idx="38">
                  <c:v>44269</c:v>
                </c:pt>
                <c:pt idx="39">
                  <c:v>44299</c:v>
                </c:pt>
                <c:pt idx="40">
                  <c:v>44329</c:v>
                </c:pt>
                <c:pt idx="41">
                  <c:v>44359</c:v>
                </c:pt>
                <c:pt idx="42">
                  <c:v>44389</c:v>
                </c:pt>
                <c:pt idx="43">
                  <c:v>44419</c:v>
                </c:pt>
                <c:pt idx="44">
                  <c:v>44449</c:v>
                </c:pt>
                <c:pt idx="45">
                  <c:v>44479</c:v>
                </c:pt>
                <c:pt idx="46">
                  <c:v>44509</c:v>
                </c:pt>
                <c:pt idx="47">
                  <c:v>44539</c:v>
                </c:pt>
                <c:pt idx="48">
                  <c:v>44569</c:v>
                </c:pt>
                <c:pt idx="49">
                  <c:v>44599</c:v>
                </c:pt>
                <c:pt idx="50">
                  <c:v>44629</c:v>
                </c:pt>
                <c:pt idx="51">
                  <c:v>44659</c:v>
                </c:pt>
                <c:pt idx="52">
                  <c:v>44689</c:v>
                </c:pt>
                <c:pt idx="53">
                  <c:v>44719</c:v>
                </c:pt>
                <c:pt idx="54">
                  <c:v>44749</c:v>
                </c:pt>
                <c:pt idx="55">
                  <c:v>44779</c:v>
                </c:pt>
                <c:pt idx="56">
                  <c:v>44809</c:v>
                </c:pt>
                <c:pt idx="57">
                  <c:v>44839</c:v>
                </c:pt>
                <c:pt idx="58">
                  <c:v>44869</c:v>
                </c:pt>
                <c:pt idx="59">
                  <c:v>44899</c:v>
                </c:pt>
                <c:pt idx="60">
                  <c:v>44929</c:v>
                </c:pt>
                <c:pt idx="61">
                  <c:v>44959</c:v>
                </c:pt>
                <c:pt idx="62">
                  <c:v>44989</c:v>
                </c:pt>
                <c:pt idx="63">
                  <c:v>45019</c:v>
                </c:pt>
                <c:pt idx="64">
                  <c:v>45049</c:v>
                </c:pt>
                <c:pt idx="65">
                  <c:v>45079</c:v>
                </c:pt>
                <c:pt idx="66">
                  <c:v>45109</c:v>
                </c:pt>
                <c:pt idx="67">
                  <c:v>45139</c:v>
                </c:pt>
                <c:pt idx="68">
                  <c:v>45169</c:v>
                </c:pt>
                <c:pt idx="69">
                  <c:v>45199</c:v>
                </c:pt>
                <c:pt idx="70">
                  <c:v>45229</c:v>
                </c:pt>
                <c:pt idx="71">
                  <c:v>45259</c:v>
                </c:pt>
                <c:pt idx="72">
                  <c:v>45289</c:v>
                </c:pt>
                <c:pt idx="73">
                  <c:v>45319</c:v>
                </c:pt>
                <c:pt idx="74">
                  <c:v>45349</c:v>
                </c:pt>
                <c:pt idx="75">
                  <c:v>45379</c:v>
                </c:pt>
                <c:pt idx="76">
                  <c:v>45409</c:v>
                </c:pt>
                <c:pt idx="77">
                  <c:v>45439</c:v>
                </c:pt>
                <c:pt idx="78">
                  <c:v>45469</c:v>
                </c:pt>
                <c:pt idx="79">
                  <c:v>45499</c:v>
                </c:pt>
                <c:pt idx="80">
                  <c:v>45529</c:v>
                </c:pt>
                <c:pt idx="81">
                  <c:v>45559</c:v>
                </c:pt>
                <c:pt idx="82">
                  <c:v>45589</c:v>
                </c:pt>
                <c:pt idx="83">
                  <c:v>45619</c:v>
                </c:pt>
                <c:pt idx="84">
                  <c:v>45649</c:v>
                </c:pt>
                <c:pt idx="85">
                  <c:v>45679</c:v>
                </c:pt>
                <c:pt idx="86">
                  <c:v>45709</c:v>
                </c:pt>
                <c:pt idx="87">
                  <c:v>45739</c:v>
                </c:pt>
                <c:pt idx="88">
                  <c:v>45769</c:v>
                </c:pt>
                <c:pt idx="89">
                  <c:v>45799</c:v>
                </c:pt>
                <c:pt idx="90">
                  <c:v>45829</c:v>
                </c:pt>
                <c:pt idx="91">
                  <c:v>45859</c:v>
                </c:pt>
                <c:pt idx="92">
                  <c:v>45889</c:v>
                </c:pt>
                <c:pt idx="93">
                  <c:v>45919</c:v>
                </c:pt>
                <c:pt idx="94">
                  <c:v>45949</c:v>
                </c:pt>
                <c:pt idx="95">
                  <c:v>45979</c:v>
                </c:pt>
                <c:pt idx="96">
                  <c:v>46009</c:v>
                </c:pt>
                <c:pt idx="97">
                  <c:v>46039</c:v>
                </c:pt>
                <c:pt idx="98">
                  <c:v>46069</c:v>
                </c:pt>
                <c:pt idx="99">
                  <c:v>46099</c:v>
                </c:pt>
                <c:pt idx="100">
                  <c:v>46129</c:v>
                </c:pt>
                <c:pt idx="101">
                  <c:v>46159</c:v>
                </c:pt>
                <c:pt idx="102">
                  <c:v>46189</c:v>
                </c:pt>
                <c:pt idx="103">
                  <c:v>46219</c:v>
                </c:pt>
                <c:pt idx="104">
                  <c:v>46249</c:v>
                </c:pt>
                <c:pt idx="105">
                  <c:v>46279</c:v>
                </c:pt>
                <c:pt idx="106">
                  <c:v>46309</c:v>
                </c:pt>
                <c:pt idx="107">
                  <c:v>46339</c:v>
                </c:pt>
                <c:pt idx="108">
                  <c:v>46369</c:v>
                </c:pt>
                <c:pt idx="109">
                  <c:v>46399</c:v>
                </c:pt>
                <c:pt idx="110">
                  <c:v>46429</c:v>
                </c:pt>
                <c:pt idx="111">
                  <c:v>46459</c:v>
                </c:pt>
                <c:pt idx="112">
                  <c:v>46489</c:v>
                </c:pt>
                <c:pt idx="113">
                  <c:v>46519</c:v>
                </c:pt>
                <c:pt idx="114">
                  <c:v>46549</c:v>
                </c:pt>
                <c:pt idx="115">
                  <c:v>46579</c:v>
                </c:pt>
                <c:pt idx="116">
                  <c:v>46609</c:v>
                </c:pt>
                <c:pt idx="117">
                  <c:v>46639</c:v>
                </c:pt>
                <c:pt idx="118">
                  <c:v>46669</c:v>
                </c:pt>
                <c:pt idx="119">
                  <c:v>46699</c:v>
                </c:pt>
                <c:pt idx="120">
                  <c:v>46729</c:v>
                </c:pt>
              </c:numCache>
            </c:numRef>
          </c:cat>
          <c:val>
            <c:numRef>
              <c:f>RPIBootstrap6m!$U$52:$U$172</c:f>
              <c:numCache>
                <c:formatCode>General</c:formatCode>
                <c:ptCount val="121"/>
                <c:pt idx="6">
                  <c:v>0</c:v>
                </c:pt>
                <c:pt idx="7">
                  <c:v>1</c:v>
                </c:pt>
                <c:pt idx="8">
                  <c:v>0.99768755159274702</c:v>
                </c:pt>
                <c:pt idx="9">
                  <c:v>0.9953857730646497</c:v>
                </c:pt>
                <c:pt idx="10">
                  <c:v>0.99309459115846799</c:v>
                </c:pt>
                <c:pt idx="11">
                  <c:v>0.99081393328700496</c:v>
                </c:pt>
                <c:pt idx="12">
                  <c:v>0.98854372546355918</c:v>
                </c:pt>
                <c:pt idx="13">
                  <c:v>0.9862838969016251</c:v>
                </c:pt>
                <c:pt idx="14">
                  <c:v>0.98403388410373593</c:v>
                </c:pt>
                <c:pt idx="15">
                  <c:v>0.98179398956029917</c:v>
                </c:pt>
                <c:pt idx="16">
                  <c:v>0.97956420085870222</c:v>
                </c:pt>
                <c:pt idx="17">
                  <c:v>0.97734447233487165</c:v>
                </c:pt>
                <c:pt idx="18">
                  <c:v>0.97513475858203469</c:v>
                </c:pt>
                <c:pt idx="19">
                  <c:v>0.9729350144492116</c:v>
                </c:pt>
                <c:pt idx="20">
                  <c:v>0.97074814365575368</c:v>
                </c:pt>
                <c:pt idx="21">
                  <c:v>0.96857255665559794</c:v>
                </c:pt>
                <c:pt idx="22">
                  <c:v>0.96640737499084306</c:v>
                </c:pt>
                <c:pt idx="23">
                  <c:v>0.96425255072339067</c:v>
                </c:pt>
                <c:pt idx="24">
                  <c:v>0.9621080361992751</c:v>
                </c:pt>
                <c:pt idx="25">
                  <c:v>0.95997378404695122</c:v>
                </c:pt>
                <c:pt idx="26">
                  <c:v>0.95784974717558558</c:v>
                </c:pt>
                <c:pt idx="27">
                  <c:v>0.95573587877335675</c:v>
                </c:pt>
                <c:pt idx="28">
                  <c:v>0.95363213230578026</c:v>
                </c:pt>
                <c:pt idx="29">
                  <c:v>0.95153846151403398</c:v>
                </c:pt>
                <c:pt idx="30">
                  <c:v>0.94945482041329265</c:v>
                </c:pt>
                <c:pt idx="31">
                  <c:v>0.94738116329108912</c:v>
                </c:pt>
                <c:pt idx="32">
                  <c:v>0.94531369177333691</c:v>
                </c:pt>
                <c:pt idx="33">
                  <c:v>0.94325323391541949</c:v>
                </c:pt>
                <c:pt idx="34">
                  <c:v>0.94120215497212378</c:v>
                </c:pt>
                <c:pt idx="35">
                  <c:v>0.93916041332685696</c:v>
                </c:pt>
                <c:pt idx="36">
                  <c:v>0.93712796759835193</c:v>
                </c:pt>
                <c:pt idx="37">
                  <c:v>0.93510477663930147</c:v>
                </c:pt>
                <c:pt idx="38">
                  <c:v>0.93309079953500118</c:v>
                </c:pt>
                <c:pt idx="39">
                  <c:v>0.93108599560200211</c:v>
                </c:pt>
                <c:pt idx="40">
                  <c:v>0.92909032438677142</c:v>
                </c:pt>
                <c:pt idx="41">
                  <c:v>0.92710374566436038</c:v>
                </c:pt>
                <c:pt idx="42">
                  <c:v>0.92512621943709183</c:v>
                </c:pt>
                <c:pt idx="43">
                  <c:v>0.92315770593323399</c:v>
                </c:pt>
                <c:pt idx="44">
                  <c:v>0.92119003717660253</c:v>
                </c:pt>
                <c:pt idx="45">
                  <c:v>0.91922137782034552</c:v>
                </c:pt>
                <c:pt idx="46">
                  <c:v>0.91726075206194868</c:v>
                </c:pt>
                <c:pt idx="47">
                  <c:v>0.91530812646235971</c:v>
                </c:pt>
                <c:pt idx="48">
                  <c:v>0.91336346775355892</c:v>
                </c:pt>
                <c:pt idx="49">
                  <c:v>0.91142674283764513</c:v>
                </c:pt>
                <c:pt idx="50">
                  <c:v>0.90949791878592467</c:v>
                </c:pt>
                <c:pt idx="51">
                  <c:v>0.90757696283800837</c:v>
                </c:pt>
                <c:pt idx="52">
                  <c:v>0.90566384240089925</c:v>
                </c:pt>
                <c:pt idx="53">
                  <c:v>0.90375852504811527</c:v>
                </c:pt>
                <c:pt idx="54">
                  <c:v>0.90186097851878799</c:v>
                </c:pt>
                <c:pt idx="55">
                  <c:v>0.89997117071678079</c:v>
                </c:pt>
                <c:pt idx="56">
                  <c:v>0.89809330506508311</c:v>
                </c:pt>
                <c:pt idx="57">
                  <c:v>0.89623744019876794</c:v>
                </c:pt>
                <c:pt idx="58">
                  <c:v>0.89438987990338625</c:v>
                </c:pt>
                <c:pt idx="59">
                  <c:v>0.89255058866359027</c:v>
                </c:pt>
                <c:pt idx="60">
                  <c:v>0.89071953116068647</c:v>
                </c:pt>
                <c:pt idx="61">
                  <c:v>0.88889667227153868</c:v>
                </c:pt>
                <c:pt idx="62">
                  <c:v>0.88708197706744851</c:v>
                </c:pt>
                <c:pt idx="63">
                  <c:v>0.88527541081307204</c:v>
                </c:pt>
                <c:pt idx="64">
                  <c:v>0.8834769389653454</c:v>
                </c:pt>
                <c:pt idx="65">
                  <c:v>0.88168652717238494</c:v>
                </c:pt>
                <c:pt idx="66">
                  <c:v>0.87990414127242589</c:v>
                </c:pt>
                <c:pt idx="67">
                  <c:v>0.8781297472927686</c:v>
                </c:pt>
                <c:pt idx="68">
                  <c:v>0.87635669899906421</c:v>
                </c:pt>
                <c:pt idx="69">
                  <c:v>0.87449748797873794</c:v>
                </c:pt>
                <c:pt idx="70">
                  <c:v>0.87264334354617923</c:v>
                </c:pt>
                <c:pt idx="71">
                  <c:v>0.87079425019843471</c:v>
                </c:pt>
                <c:pt idx="72">
                  <c:v>0.86895019248486893</c:v>
                </c:pt>
                <c:pt idx="73">
                  <c:v>0.86711115500696223</c:v>
                </c:pt>
                <c:pt idx="74">
                  <c:v>0.86527712241810872</c:v>
                </c:pt>
                <c:pt idx="75">
                  <c:v>0.86344807942345259</c:v>
                </c:pt>
                <c:pt idx="76">
                  <c:v>0.86162401077968798</c:v>
                </c:pt>
                <c:pt idx="77">
                  <c:v>0.85980490129485865</c:v>
                </c:pt>
                <c:pt idx="78">
                  <c:v>0.85799073582819729</c:v>
                </c:pt>
                <c:pt idx="79">
                  <c:v>0.85618149928992715</c:v>
                </c:pt>
                <c:pt idx="80">
                  <c:v>0.8543771766410635</c:v>
                </c:pt>
                <c:pt idx="81">
                  <c:v>0.85257775289325577</c:v>
                </c:pt>
                <c:pt idx="82">
                  <c:v>0.85078321310859117</c:v>
                </c:pt>
                <c:pt idx="83">
                  <c:v>0.84899354239939773</c:v>
                </c:pt>
                <c:pt idx="84">
                  <c:v>0.84720872592808938</c:v>
                </c:pt>
                <c:pt idx="85">
                  <c:v>0.84542874890697128</c:v>
                </c:pt>
                <c:pt idx="86">
                  <c:v>0.84365359659804451</c:v>
                </c:pt>
                <c:pt idx="87">
                  <c:v>0.84188325431285449</c:v>
                </c:pt>
                <c:pt idx="88">
                  <c:v>0.8401177074122973</c:v>
                </c:pt>
                <c:pt idx="89">
                  <c:v>0.83835694130642657</c:v>
                </c:pt>
                <c:pt idx="90">
                  <c:v>0.83660094145430952</c:v>
                </c:pt>
                <c:pt idx="91">
                  <c:v>0.83484969336381032</c:v>
                </c:pt>
                <c:pt idx="92">
                  <c:v>0.833103182591448</c:v>
                </c:pt>
                <c:pt idx="93">
                  <c:v>0.83185630455532411</c:v>
                </c:pt>
                <c:pt idx="94">
                  <c:v>0.83083822143551789</c:v>
                </c:pt>
                <c:pt idx="95">
                  <c:v>0.82983888359140856</c:v>
                </c:pt>
                <c:pt idx="96">
                  <c:v>0.82885822719341484</c:v>
                </c:pt>
                <c:pt idx="97">
                  <c:v>0.82789618966634382</c:v>
                </c:pt>
                <c:pt idx="98">
                  <c:v>0.82695270968273571</c:v>
                </c:pt>
                <c:pt idx="99">
                  <c:v>0.82602772715637873</c:v>
                </c:pt>
                <c:pt idx="100">
                  <c:v>0.82512118323590822</c:v>
                </c:pt>
                <c:pt idx="101">
                  <c:v>0.82423302029859113</c:v>
                </c:pt>
                <c:pt idx="102">
                  <c:v>0.82336318194424629</c:v>
                </c:pt>
                <c:pt idx="103">
                  <c:v>0.82251161298925057</c:v>
                </c:pt>
                <c:pt idx="104">
                  <c:v>0.82167825946073392</c:v>
                </c:pt>
                <c:pt idx="105">
                  <c:v>0.82042701932092499</c:v>
                </c:pt>
                <c:pt idx="106">
                  <c:v>0.81884987993768921</c:v>
                </c:pt>
                <c:pt idx="107">
                  <c:v>0.81727734947183073</c:v>
                </c:pt>
                <c:pt idx="108">
                  <c:v>0.81570941301596678</c:v>
                </c:pt>
                <c:pt idx="109">
                  <c:v>0.81414605571786436</c:v>
                </c:pt>
                <c:pt idx="110">
                  <c:v>0.81258726278019711</c:v>
                </c:pt>
                <c:pt idx="111">
                  <c:v>0.81103301946036122</c:v>
                </c:pt>
                <c:pt idx="112">
                  <c:v>0.80948331107023397</c:v>
                </c:pt>
                <c:pt idx="113">
                  <c:v>0.80793812297596834</c:v>
                </c:pt>
                <c:pt idx="114">
                  <c:v>0.80639744059775176</c:v>
                </c:pt>
                <c:pt idx="115">
                  <c:v>0.80486124940962833</c:v>
                </c:pt>
                <c:pt idx="116">
                  <c:v>0.80332953493925929</c:v>
                </c:pt>
                <c:pt idx="117">
                  <c:v>0.80161449448055488</c:v>
                </c:pt>
                <c:pt idx="118">
                  <c:v>0.79965405038223158</c:v>
                </c:pt>
                <c:pt idx="119">
                  <c:v>0.79769210444770244</c:v>
                </c:pt>
                <c:pt idx="120">
                  <c:v>0.7957286914086531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38-4F18-BDD3-339D16BFC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68448"/>
        <c:axId val="114969984"/>
      </c:areaChart>
      <c:dateAx>
        <c:axId val="11496844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969984"/>
        <c:crosses val="autoZero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114969984"/>
        <c:scaling>
          <c:orientation val="minMax"/>
          <c:max val="1"/>
        </c:scaling>
        <c:delete val="0"/>
        <c:axPos val="l"/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968448"/>
        <c:crosses val="autoZero"/>
        <c:crossBetween val="midCat"/>
      </c:valAx>
      <c:spPr>
        <a:noFill/>
        <a:ln w="12700">
          <a:solidFill>
            <a:srgbClr val="C0C0C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16</xdr:row>
      <xdr:rowOff>123825</xdr:rowOff>
    </xdr:from>
    <xdr:to>
      <xdr:col>4</xdr:col>
      <xdr:colOff>0</xdr:colOff>
      <xdr:row>30</xdr:row>
      <xdr:rowOff>104775</xdr:rowOff>
    </xdr:to>
    <xdr:graphicFrame macro="">
      <xdr:nvGraphicFramePr>
        <xdr:cNvPr id="55299" name="Chart 3">
          <a:extLst>
            <a:ext uri="{FF2B5EF4-FFF2-40B4-BE49-F238E27FC236}">
              <a16:creationId xmlns:a16="http://schemas.microsoft.com/office/drawing/2014/main" id="{00000000-0008-0000-0000-000003D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31</xdr:row>
      <xdr:rowOff>57150</xdr:rowOff>
    </xdr:from>
    <xdr:to>
      <xdr:col>4</xdr:col>
      <xdr:colOff>0</xdr:colOff>
      <xdr:row>45</xdr:row>
      <xdr:rowOff>85725</xdr:rowOff>
    </xdr:to>
    <xdr:graphicFrame macro="">
      <xdr:nvGraphicFramePr>
        <xdr:cNvPr id="55300" name="Chart 4">
          <a:extLst>
            <a:ext uri="{FF2B5EF4-FFF2-40B4-BE49-F238E27FC236}">
              <a16:creationId xmlns:a16="http://schemas.microsoft.com/office/drawing/2014/main" id="{00000000-0008-0000-0000-000004D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504825</xdr:colOff>
      <xdr:row>34</xdr:row>
      <xdr:rowOff>104775</xdr:rowOff>
    </xdr:from>
    <xdr:to>
      <xdr:col>11</xdr:col>
      <xdr:colOff>0</xdr:colOff>
      <xdr:row>45</xdr:row>
      <xdr:rowOff>57150</xdr:rowOff>
    </xdr:to>
    <xdr:graphicFrame macro="">
      <xdr:nvGraphicFramePr>
        <xdr:cNvPr id="55301" name="Chart 5">
          <a:extLst>
            <a:ext uri="{FF2B5EF4-FFF2-40B4-BE49-F238E27FC236}">
              <a16:creationId xmlns:a16="http://schemas.microsoft.com/office/drawing/2014/main" id="{00000000-0008-0000-0000-000005D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17</xdr:row>
      <xdr:rowOff>123825</xdr:rowOff>
    </xdr:from>
    <xdr:to>
      <xdr:col>4</xdr:col>
      <xdr:colOff>0</xdr:colOff>
      <xdr:row>31</xdr:row>
      <xdr:rowOff>104775</xdr:rowOff>
    </xdr:to>
    <xdr:graphicFrame macro="">
      <xdr:nvGraphicFramePr>
        <xdr:cNvPr id="58370" name="Chart 2">
          <a:extLst>
            <a:ext uri="{FF2B5EF4-FFF2-40B4-BE49-F238E27FC236}">
              <a16:creationId xmlns:a16="http://schemas.microsoft.com/office/drawing/2014/main" id="{00000000-0008-0000-0100-000002E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32</xdr:row>
      <xdr:rowOff>57150</xdr:rowOff>
    </xdr:from>
    <xdr:to>
      <xdr:col>4</xdr:col>
      <xdr:colOff>0</xdr:colOff>
      <xdr:row>45</xdr:row>
      <xdr:rowOff>85725</xdr:rowOff>
    </xdr:to>
    <xdr:graphicFrame macro="">
      <xdr:nvGraphicFramePr>
        <xdr:cNvPr id="58371" name="Chart 3">
          <a:extLst>
            <a:ext uri="{FF2B5EF4-FFF2-40B4-BE49-F238E27FC236}">
              <a16:creationId xmlns:a16="http://schemas.microsoft.com/office/drawing/2014/main" id="{00000000-0008-0000-0100-000003E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504825</xdr:colOff>
      <xdr:row>34</xdr:row>
      <xdr:rowOff>104775</xdr:rowOff>
    </xdr:from>
    <xdr:to>
      <xdr:col>11</xdr:col>
      <xdr:colOff>0</xdr:colOff>
      <xdr:row>45</xdr:row>
      <xdr:rowOff>57150</xdr:rowOff>
    </xdr:to>
    <xdr:graphicFrame macro="">
      <xdr:nvGraphicFramePr>
        <xdr:cNvPr id="58372" name="Chart 4">
          <a:extLst>
            <a:ext uri="{FF2B5EF4-FFF2-40B4-BE49-F238E27FC236}">
              <a16:creationId xmlns:a16="http://schemas.microsoft.com/office/drawing/2014/main" id="{00000000-0008-0000-0100-000004E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lex.watt@nab.com.au" TargetMode="External"/><Relationship Id="rId6" Type="http://schemas.openxmlformats.org/officeDocument/2006/relationships/comments" Target="../comments1.xml"/><Relationship Id="rId5" Type="http://schemas.openxmlformats.org/officeDocument/2006/relationships/image" Target="../media/image1.png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lex.watt@nab.com.au" TargetMode="External"/><Relationship Id="rId6" Type="http://schemas.openxmlformats.org/officeDocument/2006/relationships/comments" Target="../comments2.xml"/><Relationship Id="rId5" Type="http://schemas.openxmlformats.org/officeDocument/2006/relationships/image" Target="../media/image1.png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alex.watt@nab.com.a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B1:W202"/>
  <sheetViews>
    <sheetView showGridLines="0" tabSelected="1" zoomScale="80" workbookViewId="0"/>
  </sheetViews>
  <sheetFormatPr defaultColWidth="9.140625" defaultRowHeight="12.75"/>
  <cols>
    <col min="1" max="1" width="1.7109375" style="3" customWidth="1"/>
    <col min="2" max="2" width="8.85546875" style="3" customWidth="1"/>
    <col min="3" max="3" width="25.140625" style="3" customWidth="1"/>
    <col min="4" max="4" width="51.28515625" style="3" customWidth="1"/>
    <col min="5" max="5" width="4.28515625" style="3" customWidth="1"/>
    <col min="6" max="6" width="22.42578125" style="3" customWidth="1"/>
    <col min="7" max="8" width="8.5703125" style="3" bestFit="1" customWidth="1"/>
    <col min="9" max="9" width="9.28515625" style="3" bestFit="1" customWidth="1"/>
    <col min="10" max="11" width="8.7109375" style="3" customWidth="1"/>
    <col min="12" max="12" width="6.28515625" style="3" customWidth="1"/>
    <col min="13" max="13" width="1.140625" style="3" customWidth="1"/>
    <col min="14" max="15" width="9.140625" style="3"/>
    <col min="16" max="16" width="22.42578125" style="3" bestFit="1" customWidth="1"/>
    <col min="17" max="17" width="13.140625" style="3" customWidth="1"/>
    <col min="18" max="18" width="62.42578125" style="3" customWidth="1"/>
    <col min="19" max="19" width="11.7109375" style="3" customWidth="1"/>
    <col min="20" max="20" width="17.85546875" style="3" customWidth="1"/>
    <col min="21" max="21" width="9.5703125" style="3" bestFit="1" customWidth="1"/>
    <col min="22" max="22" width="11" style="3" bestFit="1" customWidth="1"/>
    <col min="23" max="23" width="9.5703125" style="3" bestFit="1" customWidth="1"/>
    <col min="24" max="24" width="9.140625" style="3"/>
    <col min="25" max="26" width="9.5703125" style="3" bestFit="1" customWidth="1"/>
    <col min="27" max="29" width="9.140625" style="3"/>
    <col min="30" max="30" width="22.5703125" style="3" bestFit="1" customWidth="1"/>
    <col min="31" max="31" width="16.5703125" style="3" bestFit="1" customWidth="1"/>
    <col min="32" max="33" width="16.42578125" style="3" customWidth="1"/>
    <col min="34" max="34" width="9.5703125" style="3" bestFit="1" customWidth="1"/>
    <col min="35" max="16384" width="9.140625" style="3"/>
  </cols>
  <sheetData>
    <row r="1" spans="2:22" ht="6" customHeight="1"/>
    <row r="2" spans="2:22" ht="9.75" customHeight="1"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U2" s="80" t="s">
        <v>145</v>
      </c>
    </row>
    <row r="3" spans="2:22" ht="30" customHeight="1" thickBot="1">
      <c r="B3" s="25"/>
      <c r="C3" s="25" t="s">
        <v>13</v>
      </c>
      <c r="D3" s="25"/>
      <c r="E3" s="25"/>
      <c r="F3" s="36">
        <f ca="1">TODAY()</f>
        <v>43129</v>
      </c>
      <c r="G3" s="25"/>
      <c r="H3" s="25"/>
      <c r="I3" s="25"/>
      <c r="J3" s="25"/>
      <c r="K3" s="25"/>
      <c r="L3" s="25"/>
      <c r="M3" s="4"/>
      <c r="U3" s="84" t="s">
        <v>146</v>
      </c>
    </row>
    <row r="4" spans="2:22" ht="14.25" thickTop="1" thickBot="1"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4"/>
      <c r="U4" s="82" t="s">
        <v>105</v>
      </c>
      <c r="V4" s="35"/>
    </row>
    <row r="5" spans="2:22" ht="13.5" thickBot="1">
      <c r="B5" s="1"/>
      <c r="C5" s="85" t="s">
        <v>11</v>
      </c>
      <c r="D5" s="86" t="str">
        <f ca="1">_xll.HLV5r3.Financial.Cache.CreateCurve_Old(C6:D13, F11:F31, G11:G31, H11:H31)</f>
        <v>Market.LIVE.InflationCurve.AUD-CPI-3M</v>
      </c>
      <c r="E5" s="2"/>
      <c r="F5" s="28" t="s">
        <v>19</v>
      </c>
      <c r="G5" s="29"/>
      <c r="H5" s="2"/>
      <c r="I5" s="2"/>
      <c r="J5" s="26" t="s">
        <v>26</v>
      </c>
      <c r="K5" s="40"/>
      <c r="L5" s="1"/>
      <c r="M5" s="4"/>
      <c r="V5" s="35"/>
    </row>
    <row r="6" spans="2:22">
      <c r="B6" s="1"/>
      <c r="C6" s="87" t="s">
        <v>147</v>
      </c>
      <c r="D6" s="88" t="s">
        <v>115</v>
      </c>
      <c r="E6" s="2"/>
      <c r="F6" s="17" t="s">
        <v>15</v>
      </c>
      <c r="G6" s="38"/>
      <c r="H6" s="2"/>
      <c r="I6" s="2"/>
      <c r="J6" s="41" t="s">
        <v>27</v>
      </c>
      <c r="K6" s="42" t="s">
        <v>14</v>
      </c>
      <c r="L6" s="1"/>
      <c r="M6" s="4"/>
      <c r="V6" s="35"/>
    </row>
    <row r="7" spans="2:22">
      <c r="B7" s="1"/>
      <c r="C7" s="89" t="s">
        <v>148</v>
      </c>
      <c r="D7" s="90">
        <f ca="1">TODAY()</f>
        <v>43129</v>
      </c>
      <c r="E7" s="1"/>
      <c r="F7" s="19" t="s">
        <v>16</v>
      </c>
      <c r="G7" s="14"/>
      <c r="H7" s="2"/>
      <c r="I7" s="2"/>
      <c r="J7" s="43" t="s">
        <v>28</v>
      </c>
      <c r="K7" s="49" t="s">
        <v>31</v>
      </c>
      <c r="L7" s="1"/>
      <c r="M7" s="4"/>
      <c r="V7" s="35"/>
    </row>
    <row r="8" spans="2:22" ht="13.5" thickBot="1">
      <c r="B8" s="1"/>
      <c r="C8" s="91" t="s">
        <v>149</v>
      </c>
      <c r="D8" s="92" t="s">
        <v>150</v>
      </c>
      <c r="E8" s="1"/>
      <c r="F8" s="1"/>
      <c r="G8" s="1"/>
      <c r="H8" s="2"/>
      <c r="I8" s="2"/>
      <c r="J8" s="2"/>
      <c r="K8" s="1"/>
      <c r="L8" s="1"/>
      <c r="M8" s="4"/>
      <c r="V8" s="35"/>
    </row>
    <row r="9" spans="2:22">
      <c r="B9" s="1"/>
      <c r="C9" s="89" t="s">
        <v>20</v>
      </c>
      <c r="D9" s="93" t="s">
        <v>104</v>
      </c>
      <c r="E9" s="1"/>
      <c r="F9" s="26" t="s">
        <v>12</v>
      </c>
      <c r="G9" s="27"/>
      <c r="H9" s="5"/>
      <c r="I9" s="5"/>
      <c r="J9" s="5"/>
      <c r="K9" s="5"/>
      <c r="L9" s="1"/>
      <c r="M9" s="4"/>
      <c r="V9" s="35"/>
    </row>
    <row r="10" spans="2:22" ht="13.5">
      <c r="B10" s="1"/>
      <c r="C10" s="89" t="s">
        <v>21</v>
      </c>
      <c r="D10" s="92" t="s">
        <v>22</v>
      </c>
      <c r="E10" s="1"/>
      <c r="F10" s="73" t="s">
        <v>17</v>
      </c>
      <c r="G10" s="74" t="s">
        <v>18</v>
      </c>
      <c r="H10" s="75" t="s">
        <v>101</v>
      </c>
      <c r="I10" s="73" t="s">
        <v>5</v>
      </c>
      <c r="J10" s="5"/>
      <c r="K10" s="5"/>
      <c r="L10" s="1"/>
      <c r="M10" s="4"/>
      <c r="V10" s="35"/>
    </row>
    <row r="11" spans="2:22">
      <c r="B11" s="1"/>
      <c r="C11" s="89" t="s">
        <v>151</v>
      </c>
      <c r="D11" s="92" t="str">
        <f>D9&amp;"-"&amp;D10</f>
        <v>AUD-CPI-3M</v>
      </c>
      <c r="E11" s="5"/>
      <c r="F11" s="76" t="str">
        <f>MID($D$11,1,3)&amp;"-CPIndex-"&amp;I11</f>
        <v>AUD-CPIndex-1D</v>
      </c>
      <c r="G11" s="39">
        <f>Rates!B2/100</f>
        <v>2.8199999999999999E-2</v>
      </c>
      <c r="H11" s="39">
        <v>0</v>
      </c>
      <c r="I11" s="77" t="s">
        <v>44</v>
      </c>
      <c r="J11" s="5"/>
      <c r="K11" s="5"/>
      <c r="L11" s="1"/>
      <c r="M11" s="4"/>
      <c r="V11" s="35"/>
    </row>
    <row r="12" spans="2:22">
      <c r="B12" s="1"/>
      <c r="C12" s="89" t="s">
        <v>153</v>
      </c>
      <c r="D12" s="90">
        <f ca="1">D7</f>
        <v>43129</v>
      </c>
      <c r="E12" s="5"/>
      <c r="F12" s="12" t="str">
        <f t="shared" ref="F12:F17" si="0">MID($D$11,1,3)&amp;"-CPIndex-"&amp;I12</f>
        <v>AUD-CPIndex-1M</v>
      </c>
      <c r="G12" s="13">
        <f>Rates!B3/100</f>
        <v>2.8199999999999999E-2</v>
      </c>
      <c r="H12" s="13">
        <v>0</v>
      </c>
      <c r="I12" s="51" t="s">
        <v>25</v>
      </c>
      <c r="J12" s="5"/>
      <c r="K12" s="5"/>
      <c r="L12" s="1"/>
      <c r="M12" s="4"/>
      <c r="V12" s="35"/>
    </row>
    <row r="13" spans="2:22" ht="13.5" thickBot="1">
      <c r="B13" s="1"/>
      <c r="C13" s="94" t="s">
        <v>23</v>
      </c>
      <c r="D13" s="95" t="s">
        <v>146</v>
      </c>
      <c r="E13" s="5"/>
      <c r="F13" s="12" t="str">
        <f t="shared" si="0"/>
        <v>AUD-CPIndex-2M</v>
      </c>
      <c r="G13" s="13">
        <f>Rates!B4/100</f>
        <v>2.8199999999999999E-2</v>
      </c>
      <c r="H13" s="13">
        <v>0</v>
      </c>
      <c r="I13" s="51" t="s">
        <v>45</v>
      </c>
      <c r="J13" s="5"/>
      <c r="K13" s="5"/>
      <c r="L13" s="1"/>
      <c r="M13" s="4"/>
      <c r="V13" s="35"/>
    </row>
    <row r="14" spans="2:22">
      <c r="B14" s="1"/>
      <c r="C14" s="1"/>
      <c r="D14" s="1"/>
      <c r="E14" s="5"/>
      <c r="F14" s="12" t="str">
        <f t="shared" si="0"/>
        <v>AUD-CPIndex-3M</v>
      </c>
      <c r="G14" s="13">
        <f>Rates!B5/100</f>
        <v>2.8199999999999999E-2</v>
      </c>
      <c r="H14" s="13">
        <v>0</v>
      </c>
      <c r="I14" s="51" t="s">
        <v>22</v>
      </c>
      <c r="J14" s="5"/>
      <c r="K14" s="5"/>
      <c r="L14" s="1"/>
      <c r="M14" s="4"/>
      <c r="V14" s="35"/>
    </row>
    <row r="15" spans="2:22" ht="13.5" thickBot="1">
      <c r="B15" s="1"/>
      <c r="C15" s="1"/>
      <c r="D15" s="1"/>
      <c r="E15" s="5"/>
      <c r="F15" s="12" t="str">
        <f t="shared" si="0"/>
        <v>AUD-CPIndex-4M</v>
      </c>
      <c r="G15" s="13">
        <f>Rates!B6/100</f>
        <v>2.8199999999999999E-2</v>
      </c>
      <c r="H15" s="13">
        <v>0</v>
      </c>
      <c r="I15" s="51" t="s">
        <v>53</v>
      </c>
      <c r="J15" s="5"/>
      <c r="K15" s="5"/>
      <c r="L15" s="1"/>
      <c r="M15" s="4"/>
      <c r="V15" s="35"/>
    </row>
    <row r="16" spans="2:22">
      <c r="B16" s="1"/>
      <c r="C16" s="26" t="s">
        <v>4</v>
      </c>
      <c r="D16" s="27"/>
      <c r="E16" s="5"/>
      <c r="F16" s="12" t="str">
        <f t="shared" si="0"/>
        <v>AUD-CPIndex-5M</v>
      </c>
      <c r="G16" s="13">
        <f>Rates!B7/100</f>
        <v>2.8199999999999999E-2</v>
      </c>
      <c r="H16" s="13">
        <v>0</v>
      </c>
      <c r="I16" s="51" t="s">
        <v>78</v>
      </c>
      <c r="J16" s="5"/>
      <c r="K16" s="5"/>
      <c r="L16" s="1"/>
      <c r="M16" s="4"/>
      <c r="V16" s="35"/>
    </row>
    <row r="17" spans="2:22">
      <c r="B17" s="1"/>
      <c r="C17" s="1"/>
      <c r="D17" s="1"/>
      <c r="E17" s="5"/>
      <c r="F17" s="12" t="str">
        <f t="shared" si="0"/>
        <v>AUD-CPIndex-6M</v>
      </c>
      <c r="G17" s="13">
        <f>Rates!B8/100</f>
        <v>2.8199999999999999E-2</v>
      </c>
      <c r="H17" s="13">
        <v>0</v>
      </c>
      <c r="I17" s="51" t="s">
        <v>24</v>
      </c>
      <c r="J17" s="5"/>
      <c r="K17" s="5"/>
      <c r="L17" s="1"/>
      <c r="M17" s="4"/>
      <c r="V17" s="35"/>
    </row>
    <row r="18" spans="2:22">
      <c r="B18" s="1"/>
      <c r="C18" s="1"/>
      <c r="D18" s="1"/>
      <c r="E18" s="5"/>
      <c r="F18" s="12" t="str">
        <f>MID($D$11,1,3)&amp;"-"&amp;"ZCCPISwap-"&amp;I18</f>
        <v>AUD-ZCCPISwap-1Y</v>
      </c>
      <c r="G18" s="13">
        <f>Rates!E2/100</f>
        <v>2.8199999999999999E-2</v>
      </c>
      <c r="H18" s="13">
        <v>0</v>
      </c>
      <c r="I18" s="51" t="s">
        <v>55</v>
      </c>
      <c r="J18" s="5"/>
      <c r="K18" s="5"/>
      <c r="L18" s="1"/>
      <c r="M18" s="4"/>
      <c r="V18" s="35"/>
    </row>
    <row r="19" spans="2:22">
      <c r="B19" s="1"/>
      <c r="C19" s="1"/>
      <c r="D19" s="1"/>
      <c r="E19" s="5"/>
      <c r="F19" s="12" t="str">
        <f t="shared" ref="F19:F31" si="1">MID($D$11,1,3)&amp;"-"&amp;"ZCCPISwap-"&amp;I19</f>
        <v>AUD-ZCCPISwap-2Y</v>
      </c>
      <c r="G19" s="13">
        <f>Rates!E3/100</f>
        <v>2.8149999999999998E-2</v>
      </c>
      <c r="H19" s="13">
        <v>0</v>
      </c>
      <c r="I19" s="51" t="s">
        <v>97</v>
      </c>
      <c r="J19" s="5"/>
      <c r="K19" s="5"/>
      <c r="L19" s="1"/>
      <c r="M19" s="4"/>
      <c r="V19" s="35"/>
    </row>
    <row r="20" spans="2:22">
      <c r="B20" s="1"/>
      <c r="C20" s="5"/>
      <c r="D20" s="5"/>
      <c r="E20" s="5"/>
      <c r="F20" s="12" t="str">
        <f t="shared" si="1"/>
        <v>AUD-ZCCPISwap-3Y</v>
      </c>
      <c r="G20" s="13">
        <f>Rates!E4/100</f>
        <v>2.81E-2</v>
      </c>
      <c r="H20" s="13">
        <v>0</v>
      </c>
      <c r="I20" s="51" t="s">
        <v>46</v>
      </c>
      <c r="J20" s="5"/>
      <c r="K20" s="5"/>
      <c r="L20" s="1"/>
      <c r="M20" s="4"/>
      <c r="V20" s="35"/>
    </row>
    <row r="21" spans="2:22">
      <c r="B21" s="1"/>
      <c r="C21" s="5"/>
      <c r="D21" s="5"/>
      <c r="E21" s="5"/>
      <c r="F21" s="12" t="str">
        <f t="shared" si="1"/>
        <v>AUD-ZCCPISwap-4Y</v>
      </c>
      <c r="G21" s="13">
        <f>Rates!E5/100</f>
        <v>2.819E-2</v>
      </c>
      <c r="H21" s="13">
        <v>0</v>
      </c>
      <c r="I21" s="51" t="s">
        <v>47</v>
      </c>
      <c r="J21" s="5"/>
      <c r="K21" s="5"/>
      <c r="L21" s="1"/>
      <c r="M21" s="4"/>
      <c r="V21" s="35"/>
    </row>
    <row r="22" spans="2:22">
      <c r="B22" s="1"/>
      <c r="C22" s="5"/>
      <c r="D22" s="5"/>
      <c r="E22" s="5"/>
      <c r="F22" s="12" t="str">
        <f t="shared" si="1"/>
        <v>AUD-ZCCPISwap-5Y</v>
      </c>
      <c r="G22" s="13">
        <f>Rates!E6/100</f>
        <v>2.8149999999999998E-2</v>
      </c>
      <c r="H22" s="13">
        <v>0</v>
      </c>
      <c r="I22" s="51" t="s">
        <v>48</v>
      </c>
      <c r="J22" s="5"/>
      <c r="K22" s="5"/>
      <c r="L22" s="1"/>
      <c r="M22" s="4"/>
      <c r="V22" s="35"/>
    </row>
    <row r="23" spans="2:22">
      <c r="B23" s="1"/>
      <c r="C23" s="5"/>
      <c r="D23" s="5"/>
      <c r="E23" s="5"/>
      <c r="F23" s="12" t="str">
        <f t="shared" si="1"/>
        <v>AUD-ZCCPISwap-7Y</v>
      </c>
      <c r="G23" s="13">
        <f>Rates!E7/100</f>
        <v>2.87E-2</v>
      </c>
      <c r="H23" s="13">
        <v>0</v>
      </c>
      <c r="I23" s="51" t="s">
        <v>49</v>
      </c>
      <c r="J23" s="5"/>
      <c r="K23" s="5"/>
      <c r="L23" s="1"/>
      <c r="M23" s="4"/>
      <c r="V23" s="35"/>
    </row>
    <row r="24" spans="2:22">
      <c r="B24" s="1"/>
      <c r="C24" s="5"/>
      <c r="D24" s="5"/>
      <c r="E24" s="5"/>
      <c r="F24" s="12" t="str">
        <f t="shared" si="1"/>
        <v>AUD-ZCCPISwap-8Y</v>
      </c>
      <c r="G24" s="13">
        <f>Rates!E8/100</f>
        <v>2.717E-2</v>
      </c>
      <c r="H24" s="13">
        <v>0</v>
      </c>
      <c r="I24" s="51" t="s">
        <v>98</v>
      </c>
      <c r="J24" s="5"/>
      <c r="K24" s="5"/>
      <c r="L24" s="1"/>
      <c r="M24" s="4"/>
      <c r="V24" s="35"/>
    </row>
    <row r="25" spans="2:22">
      <c r="B25" s="1"/>
      <c r="C25" s="5"/>
      <c r="D25" s="5"/>
      <c r="E25" s="5"/>
      <c r="F25" s="12" t="str">
        <f t="shared" si="1"/>
        <v>AUD-ZCCPISwap-9Y</v>
      </c>
      <c r="G25" s="13">
        <f>Rates!E9/100</f>
        <v>2.733E-2</v>
      </c>
      <c r="H25" s="13">
        <v>0</v>
      </c>
      <c r="I25" s="51" t="s">
        <v>102</v>
      </c>
      <c r="J25" s="5"/>
      <c r="K25" s="5"/>
      <c r="L25" s="1"/>
      <c r="M25" s="4"/>
      <c r="V25" s="35"/>
    </row>
    <row r="26" spans="2:22">
      <c r="B26" s="1"/>
      <c r="C26" s="5"/>
      <c r="D26" s="5"/>
      <c r="E26" s="5"/>
      <c r="F26" s="12" t="str">
        <f t="shared" si="1"/>
        <v>AUD-ZCCPISwap-10Y</v>
      </c>
      <c r="G26" s="13">
        <f>Rates!E10/100</f>
        <v>2.8450000000000003E-2</v>
      </c>
      <c r="H26" s="13">
        <v>0</v>
      </c>
      <c r="I26" s="51" t="s">
        <v>50</v>
      </c>
      <c r="J26" s="5"/>
      <c r="K26" s="5"/>
      <c r="L26" s="1"/>
      <c r="M26" s="4"/>
      <c r="V26" s="35"/>
    </row>
    <row r="27" spans="2:22">
      <c r="B27" s="1"/>
      <c r="C27" s="5"/>
      <c r="D27" s="5"/>
      <c r="E27" s="5"/>
      <c r="F27" s="12" t="str">
        <f t="shared" si="1"/>
        <v>AUD-ZCCPISwap-12Y</v>
      </c>
      <c r="G27" s="13">
        <f>Rates!E11/100</f>
        <v>2.8539999999999999E-2</v>
      </c>
      <c r="H27" s="13">
        <v>0</v>
      </c>
      <c r="I27" s="51" t="s">
        <v>99</v>
      </c>
      <c r="J27" s="5"/>
      <c r="K27" s="5"/>
      <c r="L27" s="1"/>
      <c r="M27" s="4"/>
      <c r="V27" s="35"/>
    </row>
    <row r="28" spans="2:22">
      <c r="B28" s="1"/>
      <c r="C28" s="5"/>
      <c r="D28" s="5"/>
      <c r="E28" s="5"/>
      <c r="F28" s="12" t="str">
        <f t="shared" si="1"/>
        <v>AUD-ZCCPISwap-15Y</v>
      </c>
      <c r="G28" s="13">
        <f>Rates!E12/100</f>
        <v>2.8549999999999999E-2</v>
      </c>
      <c r="H28" s="13">
        <v>0</v>
      </c>
      <c r="I28" s="51" t="s">
        <v>51</v>
      </c>
      <c r="J28" s="5"/>
      <c r="K28" s="5"/>
      <c r="L28" s="1"/>
      <c r="M28" s="4"/>
      <c r="V28" s="35"/>
    </row>
    <row r="29" spans="2:22">
      <c r="B29" s="1"/>
      <c r="C29" s="5"/>
      <c r="D29" s="5"/>
      <c r="E29" s="5"/>
      <c r="F29" s="12" t="str">
        <f t="shared" si="1"/>
        <v>AUD-ZCCPISwap-20Y</v>
      </c>
      <c r="G29" s="13">
        <f>Rates!E13/100</f>
        <v>2.8549999999999999E-2</v>
      </c>
      <c r="H29" s="13">
        <v>0</v>
      </c>
      <c r="I29" s="51" t="s">
        <v>52</v>
      </c>
      <c r="J29" s="5"/>
      <c r="K29" s="5"/>
      <c r="L29" s="1"/>
      <c r="M29" s="4"/>
      <c r="V29" s="35"/>
    </row>
    <row r="30" spans="2:22">
      <c r="B30" s="1"/>
      <c r="C30" s="5"/>
      <c r="D30" s="5"/>
      <c r="E30" s="5"/>
      <c r="F30" s="12" t="str">
        <f t="shared" si="1"/>
        <v>AUD-ZCCPISwap-25Y</v>
      </c>
      <c r="G30" s="13">
        <f>Rates!E14/100</f>
        <v>2.8549999999999999E-2</v>
      </c>
      <c r="H30" s="13">
        <v>0</v>
      </c>
      <c r="I30" s="51" t="s">
        <v>76</v>
      </c>
      <c r="J30" s="5"/>
      <c r="K30" s="5"/>
      <c r="L30" s="1"/>
      <c r="M30" s="4"/>
      <c r="V30" s="35"/>
    </row>
    <row r="31" spans="2:22">
      <c r="B31" s="1"/>
      <c r="C31" s="5"/>
      <c r="D31" s="5"/>
      <c r="E31" s="5"/>
      <c r="F31" s="12" t="str">
        <f t="shared" si="1"/>
        <v>AUD-ZCCPISwap-30Y</v>
      </c>
      <c r="G31" s="13">
        <f>Rates!E15/100</f>
        <v>2.8549999999999999E-2</v>
      </c>
      <c r="H31" s="13">
        <v>0</v>
      </c>
      <c r="I31" s="51" t="s">
        <v>77</v>
      </c>
      <c r="J31" s="5"/>
      <c r="K31" s="5"/>
      <c r="L31" s="1"/>
      <c r="M31" s="4"/>
      <c r="V31" s="35"/>
    </row>
    <row r="32" spans="2:22">
      <c r="B32" s="1"/>
      <c r="C32" s="5"/>
      <c r="D32" s="5"/>
      <c r="E32" s="5"/>
      <c r="F32" s="78"/>
      <c r="G32" s="14"/>
      <c r="H32" s="14"/>
      <c r="I32" s="79"/>
      <c r="J32" s="5"/>
      <c r="K32" s="5"/>
      <c r="L32" s="1"/>
      <c r="M32" s="4"/>
      <c r="V32" s="35"/>
    </row>
    <row r="33" spans="2:22">
      <c r="B33" s="1"/>
      <c r="C33" s="5"/>
      <c r="D33" s="5"/>
      <c r="E33" s="5"/>
      <c r="F33" s="5"/>
      <c r="G33" s="5"/>
      <c r="H33" s="5"/>
      <c r="I33" s="5"/>
      <c r="J33" s="5"/>
      <c r="K33" s="1"/>
      <c r="L33" s="1"/>
      <c r="M33" s="4"/>
      <c r="V33" s="35"/>
    </row>
    <row r="34" spans="2:22">
      <c r="B34" s="1"/>
      <c r="C34" s="5"/>
      <c r="D34" s="5"/>
      <c r="E34" s="5"/>
      <c r="F34" s="5"/>
      <c r="G34" s="5"/>
      <c r="H34" s="5"/>
      <c r="I34" s="5"/>
      <c r="J34" s="5"/>
      <c r="K34" s="1"/>
      <c r="L34" s="1"/>
      <c r="M34" s="4"/>
      <c r="V34" s="35"/>
    </row>
    <row r="35" spans="2:22">
      <c r="B35" s="1"/>
      <c r="C35" s="5"/>
      <c r="D35" s="5"/>
      <c r="E35" s="5"/>
      <c r="F35" s="5"/>
      <c r="G35" s="5"/>
      <c r="H35" s="5"/>
      <c r="I35" s="5"/>
      <c r="J35" s="5"/>
      <c r="K35" s="1"/>
      <c r="L35" s="1"/>
      <c r="M35" s="4"/>
      <c r="V35" s="35"/>
    </row>
    <row r="36" spans="2:22">
      <c r="B36" s="1"/>
      <c r="C36" s="5"/>
      <c r="D36" s="5"/>
      <c r="E36" s="5"/>
      <c r="F36" s="5"/>
      <c r="G36" s="5"/>
      <c r="H36" s="5"/>
      <c r="I36" s="5"/>
      <c r="J36" s="5"/>
      <c r="K36" s="1"/>
      <c r="L36" s="1"/>
      <c r="M36" s="4"/>
      <c r="V36" s="35"/>
    </row>
    <row r="37" spans="2:22">
      <c r="B37" s="1"/>
      <c r="C37" s="5"/>
      <c r="D37" s="5"/>
      <c r="E37" s="5"/>
      <c r="F37" s="5"/>
      <c r="G37" s="5"/>
      <c r="H37" s="5"/>
      <c r="I37" s="5"/>
      <c r="J37" s="5"/>
      <c r="K37" s="1"/>
      <c r="L37" s="1"/>
      <c r="M37" s="4"/>
      <c r="V37" s="35"/>
    </row>
    <row r="38" spans="2:22">
      <c r="B38" s="1"/>
      <c r="C38" s="5"/>
      <c r="D38" s="5"/>
      <c r="E38" s="5"/>
      <c r="F38" s="5"/>
      <c r="G38" s="5"/>
      <c r="H38" s="5"/>
      <c r="I38" s="5"/>
      <c r="J38" s="5"/>
      <c r="K38" s="1"/>
      <c r="L38" s="1"/>
      <c r="M38" s="4"/>
      <c r="V38" s="35"/>
    </row>
    <row r="39" spans="2:22">
      <c r="B39" s="1"/>
      <c r="C39" s="5"/>
      <c r="D39" s="5"/>
      <c r="E39" s="5"/>
      <c r="F39" s="5"/>
      <c r="G39" s="5"/>
      <c r="H39" s="5"/>
      <c r="I39" s="5"/>
      <c r="J39" s="5"/>
      <c r="K39" s="1"/>
      <c r="L39" s="1"/>
      <c r="M39" s="4"/>
      <c r="V39" s="35"/>
    </row>
    <row r="40" spans="2:22">
      <c r="B40" s="1"/>
      <c r="C40" s="5"/>
      <c r="D40" s="5"/>
      <c r="E40" s="5"/>
      <c r="F40" s="5"/>
      <c r="G40" s="5"/>
      <c r="H40" s="5"/>
      <c r="I40" s="5"/>
      <c r="J40" s="5"/>
      <c r="K40" s="1"/>
      <c r="L40" s="1"/>
      <c r="M40" s="4"/>
      <c r="V40" s="35"/>
    </row>
    <row r="41" spans="2:22">
      <c r="B41" s="1"/>
      <c r="C41" s="5"/>
      <c r="D41" s="5"/>
      <c r="E41" s="5"/>
      <c r="F41" s="5"/>
      <c r="G41" s="5"/>
      <c r="H41" s="5"/>
      <c r="I41" s="5"/>
      <c r="J41" s="5"/>
      <c r="K41" s="1"/>
      <c r="L41" s="1"/>
      <c r="M41" s="4"/>
      <c r="V41" s="35"/>
    </row>
    <row r="42" spans="2:22">
      <c r="B42" s="1"/>
      <c r="C42" s="5"/>
      <c r="D42" s="5"/>
      <c r="E42" s="5"/>
      <c r="F42" s="5"/>
      <c r="G42" s="5"/>
      <c r="H42" s="5"/>
      <c r="I42" s="5"/>
      <c r="J42" s="5"/>
      <c r="K42" s="1"/>
      <c r="L42" s="1"/>
      <c r="M42" s="4"/>
    </row>
    <row r="43" spans="2:22">
      <c r="B43" s="1"/>
      <c r="C43" s="5"/>
      <c r="D43" s="5"/>
      <c r="E43" s="5"/>
      <c r="F43" s="5"/>
      <c r="G43" s="5"/>
      <c r="H43" s="5"/>
      <c r="I43" s="5"/>
      <c r="J43" s="5"/>
      <c r="K43" s="1"/>
      <c r="L43" s="1"/>
      <c r="M43" s="4"/>
    </row>
    <row r="44" spans="2:22">
      <c r="B44" s="1"/>
      <c r="C44" s="5"/>
      <c r="D44" s="5"/>
      <c r="E44" s="5"/>
      <c r="F44" s="5"/>
      <c r="G44" s="5"/>
      <c r="H44" s="5"/>
      <c r="I44" s="5"/>
      <c r="J44" s="5"/>
      <c r="K44" s="1"/>
      <c r="L44" s="1"/>
      <c r="M44" s="4"/>
      <c r="R44" s="3" t="s">
        <v>103</v>
      </c>
      <c r="V44" s="7"/>
    </row>
    <row r="45" spans="2:22">
      <c r="B45" s="1"/>
      <c r="C45" s="5"/>
      <c r="D45" s="5"/>
      <c r="E45" s="5"/>
      <c r="F45" s="5"/>
      <c r="G45" s="5"/>
      <c r="H45" s="5"/>
      <c r="I45" s="5"/>
      <c r="J45" s="5"/>
      <c r="K45" s="1"/>
      <c r="L45" s="1"/>
      <c r="M45" s="4"/>
      <c r="V45" s="7"/>
    </row>
    <row r="46" spans="2:22" ht="13.5" thickBot="1">
      <c r="B46" s="1"/>
      <c r="C46" s="5"/>
      <c r="D46" s="5"/>
      <c r="E46" s="5"/>
      <c r="F46" s="5"/>
      <c r="G46" s="5"/>
      <c r="H46" s="5"/>
      <c r="I46" s="5"/>
      <c r="J46" s="5"/>
      <c r="K46" s="5"/>
      <c r="L46" s="1"/>
      <c r="M46" s="4"/>
      <c r="V46" s="7"/>
    </row>
    <row r="47" spans="2:22" ht="13.5" thickBot="1">
      <c r="B47" s="1"/>
      <c r="C47" s="28" t="s">
        <v>8</v>
      </c>
      <c r="D47" s="32"/>
      <c r="E47" s="5"/>
      <c r="F47" s="5"/>
      <c r="G47" s="5"/>
      <c r="H47" s="30" t="s">
        <v>6</v>
      </c>
      <c r="I47" s="31"/>
      <c r="J47" s="31"/>
      <c r="K47" s="31"/>
      <c r="L47" s="1"/>
      <c r="M47" s="4"/>
      <c r="V47" s="7"/>
    </row>
    <row r="48" spans="2:22">
      <c r="B48" s="1"/>
      <c r="C48" s="18" t="s">
        <v>9</v>
      </c>
      <c r="D48" s="34"/>
      <c r="E48" s="5"/>
      <c r="F48" s="5"/>
      <c r="G48" s="5"/>
      <c r="H48" s="5"/>
      <c r="I48" s="5"/>
      <c r="J48" s="5"/>
      <c r="K48" s="5"/>
      <c r="L48" s="1"/>
      <c r="M48" s="4"/>
      <c r="V48" s="7"/>
    </row>
    <row r="49" spans="2:23">
      <c r="B49" s="1"/>
      <c r="C49" s="11" t="s">
        <v>10</v>
      </c>
      <c r="D49" s="37" t="str">
        <f>D9</f>
        <v>AUD-CPI</v>
      </c>
      <c r="E49" s="5"/>
      <c r="F49" s="5"/>
      <c r="G49" s="5"/>
      <c r="H49" s="15"/>
      <c r="I49" s="15"/>
      <c r="J49" s="33"/>
      <c r="K49" s="16"/>
      <c r="L49" s="1"/>
      <c r="M49" s="4"/>
      <c r="V49" s="7"/>
    </row>
    <row r="50" spans="2:23">
      <c r="B50" s="23" t="str">
        <f>"Last Update "&amp;TEXT(D9,"dd-mmm-yy-hh-mm-ss")</f>
        <v>Last Update AUD-CPI</v>
      </c>
      <c r="C50" s="5"/>
      <c r="D50" s="5"/>
      <c r="E50" s="5"/>
      <c r="F50" s="5"/>
      <c r="G50" s="5"/>
      <c r="H50" s="15"/>
      <c r="I50" s="15"/>
      <c r="J50" s="33"/>
      <c r="K50" s="16"/>
      <c r="L50" s="1"/>
      <c r="M50" s="4"/>
    </row>
    <row r="51" spans="2:23">
      <c r="B51" s="5"/>
      <c r="C51" s="1"/>
      <c r="D51" s="5"/>
      <c r="E51" s="5"/>
      <c r="F51" s="5"/>
      <c r="G51" s="5"/>
      <c r="H51" s="1"/>
      <c r="I51" s="1"/>
      <c r="J51" s="1"/>
      <c r="K51" s="1"/>
      <c r="L51" s="1"/>
      <c r="M51" s="4"/>
      <c r="U51" s="8"/>
    </row>
    <row r="52" spans="2:23">
      <c r="B52" s="1"/>
      <c r="C52" s="1"/>
      <c r="D52" s="1"/>
      <c r="E52" s="1"/>
      <c r="F52" s="1"/>
      <c r="G52" s="1"/>
      <c r="H52" s="1"/>
      <c r="I52" s="1"/>
      <c r="J52" s="1"/>
      <c r="K52" s="1"/>
      <c r="L52" s="22"/>
      <c r="M52" s="4"/>
    </row>
    <row r="53" spans="2:2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8" spans="2:23">
      <c r="T58" s="8" t="s">
        <v>0</v>
      </c>
      <c r="U58" s="8" t="s">
        <v>1</v>
      </c>
      <c r="V58" s="9" t="s">
        <v>2</v>
      </c>
      <c r="W58" s="8" t="s">
        <v>3</v>
      </c>
    </row>
    <row r="59" spans="2:23">
      <c r="T59" s="7">
        <f ca="1">D7</f>
        <v>43129</v>
      </c>
      <c r="U59" s="3">
        <f ca="1">_xll.HLV5r3.Financial.Cache.GetValue(IRCurve6m,T59)</f>
        <v>1</v>
      </c>
      <c r="V59" s="10">
        <f ca="1">V60</f>
        <v>2.8199999999995451E-2</v>
      </c>
      <c r="W59" s="10">
        <f ca="1">W60</f>
        <v>2.8186662034200217E-2</v>
      </c>
    </row>
    <row r="60" spans="2:23">
      <c r="T60" s="7">
        <f ca="1">T59+30</f>
        <v>43159</v>
      </c>
      <c r="U60" s="3">
        <f ca="1">_xll.HLV5r3.Financial.Cache.GetValue(IRCurve6m,T60)</f>
        <v>0.99768755159274702</v>
      </c>
      <c r="V60" s="10">
        <f ca="1">(U59/U60-1)*365/(T60-T59)</f>
        <v>2.8199999999995451E-2</v>
      </c>
      <c r="W60" s="10">
        <f t="shared" ref="W60:W123" ca="1" si="2">-LN(U60)/(T60-$T$59)*365.25</f>
        <v>2.8186662034200217E-2</v>
      </c>
    </row>
    <row r="61" spans="2:23">
      <c r="T61" s="7">
        <f t="shared" ref="T61:T124" ca="1" si="3">T60+30</f>
        <v>43189</v>
      </c>
      <c r="U61" s="3">
        <f ca="1">_xll.HLV5r3.Financial.Cache.GetValue(IRCurve6m,T61)</f>
        <v>0.9953857730646497</v>
      </c>
      <c r="V61" s="10">
        <f t="shared" ref="V61:V124" ca="1" si="4">(U60/U61-1)*365/(T61-T60)</f>
        <v>2.8134792408803826E-2</v>
      </c>
      <c r="W61" s="10">
        <f t="shared" ca="1" si="2"/>
        <v>2.8154111266446048E-2</v>
      </c>
    </row>
    <row r="62" spans="2:23">
      <c r="T62" s="7">
        <f t="shared" ca="1" si="3"/>
        <v>43219</v>
      </c>
      <c r="U62" s="3">
        <f ca="1">_xll.HLV5r3.Financial.Cache.GetValue(IRCurve6m,T62)</f>
        <v>0.99309459115846799</v>
      </c>
      <c r="V62" s="10">
        <f t="shared" ca="1" si="4"/>
        <v>2.8069880526379005E-2</v>
      </c>
      <c r="W62" s="10">
        <f t="shared" ca="1" si="2"/>
        <v>2.812165879271563E-2</v>
      </c>
    </row>
    <row r="63" spans="2:23">
      <c r="T63" s="7">
        <f t="shared" ca="1" si="3"/>
        <v>43249</v>
      </c>
      <c r="U63" s="3">
        <f ca="1">_xll.HLV5r3.Financial.Cache.GetValue(IRCurve6m,T63)</f>
        <v>0.99081393328700496</v>
      </c>
      <c r="V63" s="10">
        <f t="shared" ca="1" si="4"/>
        <v>2.8005262310700513E-2</v>
      </c>
      <c r="W63" s="10">
        <f t="shared" ca="1" si="2"/>
        <v>2.8089304104505629E-2</v>
      </c>
    </row>
    <row r="64" spans="2:23">
      <c r="T64" s="7">
        <f t="shared" ca="1" si="3"/>
        <v>43279</v>
      </c>
      <c r="U64" s="3">
        <f ca="1">_xll.HLV5r3.Financial.Cache.GetValue(IRCurve6m,T64)</f>
        <v>0.98854372546355918</v>
      </c>
      <c r="V64" s="10">
        <f t="shared" ca="1" si="4"/>
        <v>2.7940961173945178E-2</v>
      </c>
      <c r="W64" s="10">
        <f t="shared" ca="1" si="2"/>
        <v>2.8057051775952406E-2</v>
      </c>
    </row>
    <row r="65" spans="20:23">
      <c r="T65" s="7">
        <f t="shared" ca="1" si="3"/>
        <v>43309</v>
      </c>
      <c r="U65" s="3">
        <f ca="1">_xll.HLV5r3.Financial.Cache.GetValue(IRCurve6m,T65)</f>
        <v>0.9862838969016251</v>
      </c>
      <c r="V65" s="10">
        <f t="shared" ca="1" si="4"/>
        <v>2.787694387309525E-2</v>
      </c>
      <c r="W65" s="10">
        <f t="shared" ca="1" si="2"/>
        <v>2.8024897800979533E-2</v>
      </c>
    </row>
    <row r="66" spans="20:23">
      <c r="T66" s="7">
        <f t="shared" ca="1" si="3"/>
        <v>43339</v>
      </c>
      <c r="U66" s="3">
        <f ca="1">_xll.HLV5r3.Financial.Cache.GetValue(IRCurve6m,T66)</f>
        <v>0.98403406395559501</v>
      </c>
      <c r="V66" s="10">
        <f t="shared" ca="1" si="4"/>
        <v>2.7817093444916747E-2</v>
      </c>
      <c r="W66" s="10">
        <f t="shared" ca="1" si="2"/>
        <v>2.7993394296655396E-2</v>
      </c>
    </row>
    <row r="67" spans="20:23">
      <c r="T67" s="7">
        <f t="shared" ca="1" si="3"/>
        <v>43369</v>
      </c>
      <c r="U67" s="3">
        <f ca="1">_xll.HLV5r3.Financial.Cache.GetValue(IRCurve6m,T67)</f>
        <v>0.9817944143662638</v>
      </c>
      <c r="V67" s="10">
        <f t="shared" ca="1" si="4"/>
        <v>2.7754354277030508E-2</v>
      </c>
      <c r="W67" s="10">
        <f t="shared" ca="1" si="2"/>
        <v>2.796193678248798E-2</v>
      </c>
    </row>
    <row r="68" spans="20:23">
      <c r="T68" s="7">
        <f t="shared" ca="1" si="3"/>
        <v>43399</v>
      </c>
      <c r="U68" s="3">
        <f ca="1">_xll.HLV5r3.Financial.Cache.GetValue(IRCurve6m,T68)</f>
        <v>0.97956492431750264</v>
      </c>
      <c r="V68" s="10">
        <f t="shared" ca="1" si="4"/>
        <v>2.7691336823669088E-2</v>
      </c>
      <c r="W68" s="10">
        <f t="shared" ca="1" si="2"/>
        <v>2.7930479021094134E-2</v>
      </c>
    </row>
    <row r="69" spans="20:23">
      <c r="T69" s="7">
        <f t="shared" ca="1" si="3"/>
        <v>43429</v>
      </c>
      <c r="U69" s="3">
        <f ca="1">_xll.HLV5r3.Financial.Cache.GetValue(IRCurve6m,T69)</f>
        <v>0.9773455477814913</v>
      </c>
      <c r="V69" s="10">
        <f t="shared" ca="1" si="4"/>
        <v>2.7628318953070607E-2</v>
      </c>
      <c r="W69" s="10">
        <f t="shared" ca="1" si="2"/>
        <v>2.7899021012469948E-2</v>
      </c>
    </row>
    <row r="70" spans="20:23">
      <c r="T70" s="7">
        <f t="shared" ca="1" si="3"/>
        <v>43459</v>
      </c>
      <c r="U70" s="3">
        <f ca="1">_xll.HLV5r3.Financial.Cache.GetValue(IRCurve6m,T70)</f>
        <v>0.97513623899102397</v>
      </c>
      <c r="V70" s="10">
        <f t="shared" ca="1" si="4"/>
        <v>2.7565300665232367E-2</v>
      </c>
      <c r="W70" s="10">
        <f t="shared" ca="1" si="2"/>
        <v>2.7867562756611682E-2</v>
      </c>
    </row>
    <row r="71" spans="20:23">
      <c r="T71" s="7">
        <f t="shared" ca="1" si="3"/>
        <v>43489</v>
      </c>
      <c r="U71" s="3">
        <f ca="1">_xll.HLV5r3.Financial.Cache.GetValue(IRCurve6m,T71)</f>
        <v>0.97293695243797795</v>
      </c>
      <c r="V71" s="10">
        <f t="shared" ca="1" si="4"/>
        <v>2.7502281960143555E-2</v>
      </c>
      <c r="W71" s="10">
        <f t="shared" ca="1" si="2"/>
        <v>2.7836104253515213E-2</v>
      </c>
    </row>
    <row r="72" spans="20:23">
      <c r="T72" s="7">
        <f t="shared" ca="1" si="3"/>
        <v>43519</v>
      </c>
      <c r="U72" s="3">
        <f ca="1">_xll.HLV5r3.Financial.Cache.GetValue(IRCurve6m,T72)</f>
        <v>0.97075044098413932</v>
      </c>
      <c r="V72" s="10">
        <f t="shared" ca="1" si="4"/>
        <v>2.7404114279601061E-2</v>
      </c>
      <c r="W72" s="10">
        <f t="shared" ca="1" si="2"/>
        <v>2.7801946000297621E-2</v>
      </c>
    </row>
    <row r="73" spans="20:23">
      <c r="T73" s="7">
        <f t="shared" ca="1" si="3"/>
        <v>43549</v>
      </c>
      <c r="U73" s="3">
        <f ca="1">_xll.HLV5r3.Financial.Cache.GetValue(IRCurve6m,T73)</f>
        <v>0.96857503018776736</v>
      </c>
      <c r="V73" s="10">
        <f t="shared" ca="1" si="4"/>
        <v>2.7326223779890097E-2</v>
      </c>
      <c r="W73" s="10">
        <f t="shared" ca="1" si="2"/>
        <v>2.776711257381749E-2</v>
      </c>
    </row>
    <row r="74" spans="20:23">
      <c r="T74" s="7">
        <f t="shared" ca="1" si="3"/>
        <v>43579</v>
      </c>
      <c r="U74" s="3">
        <f ca="1">_xll.HLV5r3.Financial.Cache.GetValue(IRCurve6m,T74)</f>
        <v>0.96641002465780934</v>
      </c>
      <c r="V74" s="10">
        <f t="shared" ca="1" si="4"/>
        <v>2.7256443892762199E-2</v>
      </c>
      <c r="W74" s="10">
        <f t="shared" ca="1" si="2"/>
        <v>2.7732278844199473E-2</v>
      </c>
    </row>
    <row r="75" spans="20:23">
      <c r="T75" s="7">
        <f t="shared" ca="1" si="3"/>
        <v>43609</v>
      </c>
      <c r="U75" s="3">
        <f ca="1">_xll.HLV5r3.Financial.Cache.GetValue(IRCurve6m,T75)</f>
        <v>0.96425537645708959</v>
      </c>
      <c r="V75" s="10">
        <f t="shared" ca="1" si="4"/>
        <v>2.7186663494072876E-2</v>
      </c>
      <c r="W75" s="10">
        <f t="shared" ca="1" si="2"/>
        <v>2.769744481144024E-2</v>
      </c>
    </row>
    <row r="76" spans="20:23">
      <c r="T76" s="7">
        <f t="shared" ca="1" si="3"/>
        <v>43639</v>
      </c>
      <c r="U76" s="3">
        <f ca="1">_xll.HLV5r3.Financial.Cache.GetValue(IRCurve6m,T76)</f>
        <v>0.96211103793258357</v>
      </c>
      <c r="V76" s="10">
        <f t="shared" ca="1" si="4"/>
        <v>2.7116882583759994E-2</v>
      </c>
      <c r="W76" s="10">
        <f t="shared" ca="1" si="2"/>
        <v>2.766261047553268E-2</v>
      </c>
    </row>
    <row r="77" spans="20:23">
      <c r="T77" s="7">
        <f t="shared" ca="1" si="3"/>
        <v>43669</v>
      </c>
      <c r="U77" s="3">
        <f ca="1">_xll.HLV5r3.Financial.Cache.GetValue(IRCurve6m,T77)</f>
        <v>0.95997696171369051</v>
      </c>
      <c r="V77" s="10">
        <f t="shared" ca="1" si="4"/>
        <v>2.7047101161866777E-2</v>
      </c>
      <c r="W77" s="10">
        <f t="shared" ca="1" si="2"/>
        <v>2.762777583647321E-2</v>
      </c>
    </row>
    <row r="78" spans="20:23">
      <c r="T78" s="7">
        <f t="shared" ca="1" si="3"/>
        <v>43699</v>
      </c>
      <c r="U78" s="3">
        <f ca="1">_xll.HLV5r3.Financial.Cache.GetValue(IRCurve6m,T78)</f>
        <v>0.95785310071053575</v>
      </c>
      <c r="V78" s="10">
        <f t="shared" ca="1" si="4"/>
        <v>2.6977319228333796E-2</v>
      </c>
      <c r="W78" s="10">
        <f t="shared" ca="1" si="2"/>
        <v>2.759294089425484E-2</v>
      </c>
    </row>
    <row r="79" spans="20:23">
      <c r="T79" s="7">
        <f t="shared" ca="1" si="3"/>
        <v>43729</v>
      </c>
      <c r="U79" s="3">
        <f ca="1">_xll.HLV5r3.Financial.Cache.GetValue(IRCurve6m,T79)</f>
        <v>0.95573940811226632</v>
      </c>
      <c r="V79" s="10">
        <f t="shared" ca="1" si="4"/>
        <v>2.6907536783209673E-2</v>
      </c>
      <c r="W79" s="10">
        <f t="shared" ca="1" si="2"/>
        <v>2.7558105648874103E-2</v>
      </c>
    </row>
    <row r="80" spans="20:23">
      <c r="T80" s="7">
        <f t="shared" ca="1" si="3"/>
        <v>43759</v>
      </c>
      <c r="U80" s="3">
        <f ca="1">_xll.HLV5r3.Financial.Cache.GetValue(IRCurve6m,T80)</f>
        <v>0.95363583738537683</v>
      </c>
      <c r="V80" s="10">
        <f t="shared" ca="1" si="4"/>
        <v>2.6837753826443083E-2</v>
      </c>
      <c r="W80" s="10">
        <f t="shared" ca="1" si="2"/>
        <v>2.7523270100324737E-2</v>
      </c>
    </row>
    <row r="81" spans="20:23">
      <c r="T81" s="7">
        <f t="shared" ca="1" si="3"/>
        <v>43789</v>
      </c>
      <c r="U81" s="3">
        <f ca="1">_xll.HLV5r3.Financial.Cache.GetValue(IRCurve6m,T81)</f>
        <v>0.95154234227203394</v>
      </c>
      <c r="V81" s="10">
        <f t="shared" ca="1" si="4"/>
        <v>2.6767970358020515E-2</v>
      </c>
      <c r="W81" s="10">
        <f t="shared" ca="1" si="2"/>
        <v>2.7488434248600643E-2</v>
      </c>
    </row>
    <row r="82" spans="20:23">
      <c r="T82" s="7">
        <f t="shared" ca="1" si="3"/>
        <v>43819</v>
      </c>
      <c r="U82" s="3">
        <f ca="1">_xll.HLV5r3.Financial.Cache.GetValue(IRCurve6m,T82)</f>
        <v>0.94945887678841179</v>
      </c>
      <c r="V82" s="10">
        <f t="shared" ca="1" si="4"/>
        <v>2.6698186377993299E-2</v>
      </c>
      <c r="W82" s="10">
        <f t="shared" ca="1" si="2"/>
        <v>2.745359809369835E-2</v>
      </c>
    </row>
    <row r="83" spans="20:23">
      <c r="T83" s="7">
        <f t="shared" ca="1" si="3"/>
        <v>43849</v>
      </c>
      <c r="U83" s="3">
        <f ca="1">_xll.HLV5r3.Financial.Cache.GetValue(IRCurve6m,T83)</f>
        <v>0.94738539522305421</v>
      </c>
      <c r="V83" s="10">
        <f t="shared" ca="1" si="4"/>
        <v>2.6628401886272284E-2</v>
      </c>
      <c r="W83" s="10">
        <f t="shared" ca="1" si="2"/>
        <v>2.7418761635610769E-2</v>
      </c>
    </row>
    <row r="84" spans="20:23">
      <c r="T84" s="7">
        <f t="shared" ca="1" si="3"/>
        <v>43879</v>
      </c>
      <c r="U84" s="3">
        <f ca="1">_xll.HLV5r3.Financial.Cache.GetValue(IRCurve6m,T84)</f>
        <v>0.94532026795763346</v>
      </c>
      <c r="V84" s="10">
        <f t="shared" ca="1" si="4"/>
        <v>2.6579050417382361E-2</v>
      </c>
      <c r="W84" s="10">
        <f t="shared" ca="1" si="2"/>
        <v>2.7384740993343662E-2</v>
      </c>
    </row>
    <row r="85" spans="20:23">
      <c r="T85" s="7">
        <f t="shared" ca="1" si="3"/>
        <v>43909</v>
      </c>
      <c r="U85" s="3">
        <f ca="1">_xll.HLV5r3.Financial.Cache.GetValue(IRCurve6m,T85)</f>
        <v>0.94326396262251977</v>
      </c>
      <c r="V85" s="10">
        <f t="shared" ca="1" si="4"/>
        <v>2.6523203014837311E-2</v>
      </c>
      <c r="W85" s="10">
        <f t="shared" ca="1" si="2"/>
        <v>2.7351192555813697E-2</v>
      </c>
    </row>
    <row r="86" spans="20:23">
      <c r="T86" s="7">
        <f t="shared" ca="1" si="3"/>
        <v>43939</v>
      </c>
      <c r="U86" s="3">
        <f ca="1">_xll.HLV5r3.Financial.Cache.GetValue(IRCurve6m,T86)</f>
        <v>0.94121731791603014</v>
      </c>
      <c r="V86" s="10">
        <f t="shared" ca="1" si="4"/>
        <v>2.6455998476621168E-2</v>
      </c>
      <c r="W86" s="10">
        <f t="shared" ca="1" si="2"/>
        <v>2.7317643837099587E-2</v>
      </c>
    </row>
    <row r="87" spans="20:23">
      <c r="T87" s="7">
        <f t="shared" ca="1" si="3"/>
        <v>43969</v>
      </c>
      <c r="U87" s="3">
        <f ca="1">_xll.HLV5r3.Financial.Cache.GetValue(IRCurve6m,T87)</f>
        <v>0.93918029040571072</v>
      </c>
      <c r="V87" s="10">
        <f t="shared" ca="1" si="4"/>
        <v>2.6388793463903364E-2</v>
      </c>
      <c r="W87" s="10">
        <f t="shared" ca="1" si="2"/>
        <v>2.728409483719749E-2</v>
      </c>
    </row>
    <row r="88" spans="20:23">
      <c r="T88" s="7">
        <f t="shared" ca="1" si="3"/>
        <v>43999</v>
      </c>
      <c r="U88" s="3">
        <f ca="1">_xll.HLV5r3.Financial.Cache.GetValue(IRCurve6m,T88)</f>
        <v>0.9371528369116594</v>
      </c>
      <c r="V88" s="10">
        <f t="shared" ca="1" si="4"/>
        <v>2.6321587976600152E-2</v>
      </c>
      <c r="W88" s="10">
        <f t="shared" ca="1" si="2"/>
        <v>2.725054555610083E-2</v>
      </c>
    </row>
    <row r="89" spans="20:23">
      <c r="T89" s="7">
        <f t="shared" ca="1" si="3"/>
        <v>44029</v>
      </c>
      <c r="U89" s="3">
        <f ca="1">_xll.HLV5r3.Financial.Cache.GetValue(IRCurve6m,T89)</f>
        <v>0.9351349145050204</v>
      </c>
      <c r="V89" s="10">
        <f t="shared" ca="1" si="4"/>
        <v>2.6254382014781769E-2</v>
      </c>
      <c r="W89" s="10">
        <f t="shared" ca="1" si="2"/>
        <v>2.7216995993805886E-2</v>
      </c>
    </row>
    <row r="90" spans="20:23">
      <c r="T90" s="7">
        <f t="shared" ca="1" si="3"/>
        <v>44059</v>
      </c>
      <c r="U90" s="3">
        <f ca="1">_xll.HLV5r3.Financial.Cache.GetValue(IRCurve6m,T90)</f>
        <v>0.93312648050650893</v>
      </c>
      <c r="V90" s="10">
        <f t="shared" ca="1" si="4"/>
        <v>2.6187175578413102E-2</v>
      </c>
      <c r="W90" s="10">
        <f t="shared" ca="1" si="2"/>
        <v>2.7183446150307915E-2</v>
      </c>
    </row>
    <row r="91" spans="20:23">
      <c r="T91" s="7">
        <f t="shared" ca="1" si="3"/>
        <v>44089</v>
      </c>
      <c r="U91" s="3">
        <f ca="1">_xll.HLV5r3.Financial.Cache.GetValue(IRCurve6m,T91)</f>
        <v>0.93112749248493565</v>
      </c>
      <c r="V91" s="10">
        <f t="shared" ca="1" si="4"/>
        <v>2.6119968667486042E-2</v>
      </c>
      <c r="W91" s="10">
        <f t="shared" ca="1" si="2"/>
        <v>2.7149896025602183E-2</v>
      </c>
    </row>
    <row r="92" spans="20:23">
      <c r="T92" s="7">
        <f t="shared" ca="1" si="3"/>
        <v>44119</v>
      </c>
      <c r="U92" s="3">
        <f ca="1">_xll.HLV5r3.Financial.Cache.GetValue(IRCurve6m,T92)</f>
        <v>0.92913790825574316</v>
      </c>
      <c r="V92" s="10">
        <f t="shared" ca="1" si="4"/>
        <v>2.6052761281997888E-2</v>
      </c>
      <c r="W92" s="10">
        <f t="shared" ca="1" si="2"/>
        <v>2.7116345619683992E-2</v>
      </c>
    </row>
    <row r="93" spans="20:23">
      <c r="T93" s="7">
        <f t="shared" ca="1" si="3"/>
        <v>44149</v>
      </c>
      <c r="U93" s="3">
        <f ca="1">_xll.HLV5r3.Financial.Cache.GetValue(IRCurve6m,T93)</f>
        <v>0.92715768587955261</v>
      </c>
      <c r="V93" s="10">
        <f t="shared" ca="1" si="4"/>
        <v>2.5985553421940533E-2</v>
      </c>
      <c r="W93" s="10">
        <f t="shared" ca="1" si="2"/>
        <v>2.7082794932548605E-2</v>
      </c>
    </row>
    <row r="94" spans="20:23">
      <c r="T94" s="7">
        <f t="shared" ca="1" si="3"/>
        <v>44179</v>
      </c>
      <c r="U94" s="3">
        <f ca="1">_xll.HLV5r3.Financial.Cache.GetValue(IRCurve6m,T94)</f>
        <v>0.92518678366071738</v>
      </c>
      <c r="V94" s="10">
        <f t="shared" ca="1" si="4"/>
        <v>2.5918345087338295E-2</v>
      </c>
      <c r="W94" s="10">
        <f t="shared" ca="1" si="2"/>
        <v>2.7049243964192254E-2</v>
      </c>
    </row>
    <row r="95" spans="20:23">
      <c r="T95" s="7">
        <f t="shared" ca="1" si="3"/>
        <v>44209</v>
      </c>
      <c r="U95" s="3">
        <f ca="1">_xll.HLV5r3.Financial.Cache.GetValue(IRCurve6m,T95)</f>
        <v>0.92322516014589906</v>
      </c>
      <c r="V95" s="10">
        <f t="shared" ca="1" si="4"/>
        <v>2.5851136278085812E-2</v>
      </c>
      <c r="W95" s="10">
        <f t="shared" ca="1" si="2"/>
        <v>2.7015692714608353E-2</v>
      </c>
    </row>
    <row r="96" spans="20:23">
      <c r="T96" s="7">
        <f t="shared" ca="1" si="3"/>
        <v>44239</v>
      </c>
      <c r="U96" s="3">
        <f ca="1">_xll.HLV5r3.Financial.Cache.GetValue(IRCurve6m,T96)</f>
        <v>0.92126142242021392</v>
      </c>
      <c r="V96" s="10">
        <f t="shared" ca="1" si="4"/>
        <v>2.593416130071154E-2</v>
      </c>
      <c r="W96" s="10">
        <f t="shared" ca="1" si="2"/>
        <v>2.6986195733995747E-2</v>
      </c>
    </row>
    <row r="97" spans="20:23">
      <c r="T97" s="7">
        <f t="shared" ca="1" si="3"/>
        <v>44269</v>
      </c>
      <c r="U97" s="3">
        <f ca="1">_xll.HLV5r3.Financial.Cache.GetValue(IRCurve6m,T97)</f>
        <v>0.9192930211215169</v>
      </c>
      <c r="V97" s="10">
        <f t="shared" ca="1" si="4"/>
        <v>2.6051413333109601E-2</v>
      </c>
      <c r="W97" s="10">
        <f t="shared" ca="1" si="2"/>
        <v>2.6961332336792859E-2</v>
      </c>
    </row>
    <row r="98" spans="20:23">
      <c r="T98" s="7">
        <f t="shared" ca="1" si="3"/>
        <v>44299</v>
      </c>
      <c r="U98" s="3">
        <f ca="1">_xll.HLV5r3.Financial.Cache.GetValue(IRCurve6m,T98)</f>
        <v>0.91733257272288415</v>
      </c>
      <c r="V98" s="10">
        <f t="shared" ca="1" si="4"/>
        <v>2.6001608241780699E-2</v>
      </c>
      <c r="W98" s="10">
        <f t="shared" ca="1" si="2"/>
        <v>2.6936468785146793E-2</v>
      </c>
    </row>
    <row r="99" spans="20:23">
      <c r="T99" s="7">
        <f t="shared" ca="1" si="3"/>
        <v>44329</v>
      </c>
      <c r="U99" s="3">
        <f ca="1">_xll.HLV5r3.Financial.Cache.GetValue(IRCurve6m,T99)</f>
        <v>0.91538004429995445</v>
      </c>
      <c r="V99" s="10">
        <f t="shared" ca="1" si="4"/>
        <v>2.5951802889852882E-2</v>
      </c>
      <c r="W99" s="10">
        <f t="shared" ca="1" si="2"/>
        <v>2.6911605079056496E-2</v>
      </c>
    </row>
    <row r="100" spans="20:23">
      <c r="T100" s="7">
        <f t="shared" ca="1" si="3"/>
        <v>44359</v>
      </c>
      <c r="U100" s="3">
        <f ca="1">_xll.HLV5r3.Financial.Cache.GetValue(IRCurve6m,T100)</f>
        <v>0.91343540309524562</v>
      </c>
      <c r="V100" s="10">
        <f t="shared" ca="1" si="4"/>
        <v>2.5901997277293736E-2</v>
      </c>
      <c r="W100" s="10">
        <f t="shared" ca="1" si="2"/>
        <v>2.6886741218520048E-2</v>
      </c>
    </row>
    <row r="101" spans="20:23">
      <c r="T101" s="7">
        <f t="shared" ca="1" si="3"/>
        <v>44389</v>
      </c>
      <c r="U101" s="3">
        <f ca="1">_xll.HLV5r3.Financial.Cache.GetValue(IRCurve6m,T101)</f>
        <v>0.91149861651726394</v>
      </c>
      <c r="V101" s="10">
        <f t="shared" ca="1" si="4"/>
        <v>2.5852191404100555E-2</v>
      </c>
      <c r="W101" s="10">
        <f t="shared" ca="1" si="2"/>
        <v>2.6861877203535545E-2</v>
      </c>
    </row>
    <row r="102" spans="20:23">
      <c r="T102" s="7">
        <f t="shared" ca="1" si="3"/>
        <v>44419</v>
      </c>
      <c r="U102" s="3">
        <f ca="1">_xll.HLV5r3.Financial.Cache.GetValue(IRCurve6m,T102)</f>
        <v>0.90956965213961849</v>
      </c>
      <c r="V102" s="10">
        <f t="shared" ca="1" si="4"/>
        <v>2.5802385270308464E-2</v>
      </c>
      <c r="W102" s="10">
        <f t="shared" ca="1" si="2"/>
        <v>2.6837013034101957E-2</v>
      </c>
    </row>
    <row r="103" spans="20:23">
      <c r="T103" s="7">
        <f t="shared" ca="1" si="3"/>
        <v>44449</v>
      </c>
      <c r="U103" s="3">
        <f ca="1">_xll.HLV5r3.Financial.Cache.GetValue(IRCurve6m,T103)</f>
        <v>0.90764847770015522</v>
      </c>
      <c r="V103" s="10">
        <f t="shared" ca="1" si="4"/>
        <v>2.5752578875795889E-2</v>
      </c>
      <c r="W103" s="10">
        <f t="shared" ca="1" si="2"/>
        <v>2.681214871021554E-2</v>
      </c>
    </row>
    <row r="104" spans="20:23">
      <c r="T104" s="7">
        <f t="shared" ca="1" si="3"/>
        <v>44479</v>
      </c>
      <c r="U104" s="3">
        <f ca="1">_xll.HLV5r3.Financial.Cache.GetValue(IRCurve6m,T104)</f>
        <v>0.90573506110006696</v>
      </c>
      <c r="V104" s="10">
        <f t="shared" ca="1" si="4"/>
        <v>2.5702772220681697E-2</v>
      </c>
      <c r="W104" s="10">
        <f t="shared" ca="1" si="2"/>
        <v>2.6787284231875336E-2</v>
      </c>
    </row>
    <row r="105" spans="20:23">
      <c r="T105" s="7">
        <f t="shared" ca="1" si="3"/>
        <v>44509</v>
      </c>
      <c r="U105" s="3">
        <f ca="1">_xll.HLV5r3.Financial.Cache.GetValue(IRCurve6m,T105)</f>
        <v>0.90382937040303812</v>
      </c>
      <c r="V105" s="10">
        <f t="shared" ca="1" si="4"/>
        <v>2.5652965304919968E-2</v>
      </c>
      <c r="W105" s="10">
        <f t="shared" ca="1" si="2"/>
        <v>2.6762419599079414E-2</v>
      </c>
    </row>
    <row r="106" spans="20:23">
      <c r="T106" s="7">
        <f t="shared" ca="1" si="3"/>
        <v>44539</v>
      </c>
      <c r="U106" s="3">
        <f ca="1">_xll.HLV5r3.Financial.Cache.GetValue(IRCurve6m,T106)</f>
        <v>0.90193137383437971</v>
      </c>
      <c r="V106" s="10">
        <f t="shared" ca="1" si="4"/>
        <v>2.5603158128507997E-2</v>
      </c>
      <c r="W106" s="10">
        <f t="shared" ca="1" si="2"/>
        <v>2.6737554811825798E-2</v>
      </c>
    </row>
    <row r="107" spans="20:23">
      <c r="T107" s="7">
        <f t="shared" ca="1" si="3"/>
        <v>44569</v>
      </c>
      <c r="U107" s="3">
        <f ca="1">_xll.HLV5r3.Financial.Cache.GetValue(IRCurve6m,T107)</f>
        <v>0.9000410397801718</v>
      </c>
      <c r="V107" s="10">
        <f t="shared" ca="1" si="4"/>
        <v>2.5553350691445782E-2</v>
      </c>
      <c r="W107" s="10">
        <f t="shared" ca="1" si="2"/>
        <v>2.6712689870112626E-2</v>
      </c>
    </row>
    <row r="108" spans="20:23">
      <c r="T108" s="7">
        <f t="shared" ca="1" si="3"/>
        <v>44599</v>
      </c>
      <c r="U108" s="3">
        <f ca="1">_xll.HLV5r3.Financial.Cache.GetValue(IRCurve6m,T108)</f>
        <v>0.89816181896787106</v>
      </c>
      <c r="V108" s="10">
        <f t="shared" ca="1" si="4"/>
        <v>2.5456273840052408E-2</v>
      </c>
      <c r="W108" s="10">
        <f t="shared" ca="1" si="2"/>
        <v>2.6686861454017122E-2</v>
      </c>
    </row>
    <row r="109" spans="20:23">
      <c r="T109" s="7">
        <f t="shared" ca="1" si="3"/>
        <v>44629</v>
      </c>
      <c r="U109" s="3">
        <f ca="1">_xll.HLV5r3.Financial.Cache.GetValue(IRCurve6m,T109)</f>
        <v>0.89630197607868745</v>
      </c>
      <c r="V109" s="10">
        <f t="shared" ca="1" si="4"/>
        <v>2.5246054442570703E-2</v>
      </c>
      <c r="W109" s="10">
        <f t="shared" ca="1" si="2"/>
        <v>2.6657867655173643E-2</v>
      </c>
    </row>
    <row r="110" spans="20:23">
      <c r="T110" s="7">
        <f t="shared" ca="1" si="3"/>
        <v>44659</v>
      </c>
      <c r="U110" s="3">
        <f ca="1">_xll.HLV5r3.Financial.Cache.GetValue(IRCurve6m,T110)</f>
        <v>0.89445024530762052</v>
      </c>
      <c r="V110" s="10">
        <f t="shared" ca="1" si="4"/>
        <v>2.5187975704822934E-2</v>
      </c>
      <c r="W110" s="10">
        <f t="shared" ca="1" si="2"/>
        <v>2.6628873646312411E-2</v>
      </c>
    </row>
    <row r="111" spans="20:23">
      <c r="T111" s="7">
        <f t="shared" ca="1" si="3"/>
        <v>44689</v>
      </c>
      <c r="U111" s="3">
        <f ca="1">_xll.HLV5r3.Financial.Cache.GetValue(IRCurve6m,T111)</f>
        <v>0.89260659231742789</v>
      </c>
      <c r="V111" s="10">
        <f t="shared" ca="1" si="4"/>
        <v>2.5129896612616553E-2</v>
      </c>
      <c r="W111" s="10">
        <f t="shared" ca="1" si="2"/>
        <v>2.6599879427429484E-2</v>
      </c>
    </row>
    <row r="112" spans="20:23">
      <c r="T112" s="7">
        <f t="shared" ca="1" si="3"/>
        <v>44719</v>
      </c>
      <c r="U112" s="3">
        <f ca="1">_xll.HLV5r3.Financial.Cache.GetValue(IRCurve6m,T112)</f>
        <v>0.89077098295675283</v>
      </c>
      <c r="V112" s="10">
        <f t="shared" ca="1" si="4"/>
        <v>2.5071817166086641E-2</v>
      </c>
      <c r="W112" s="10">
        <f t="shared" ca="1" si="2"/>
        <v>2.6570884998523597E-2</v>
      </c>
    </row>
    <row r="113" spans="20:23">
      <c r="T113" s="7">
        <f t="shared" ca="1" si="3"/>
        <v>44749</v>
      </c>
      <c r="U113" s="3">
        <f ca="1">_xll.HLV5r3.Financial.Cache.GetValue(IRCurve6m,T113)</f>
        <v>0.8889433832591136</v>
      </c>
      <c r="V113" s="10">
        <f t="shared" ca="1" si="4"/>
        <v>2.5013737365090011E-2</v>
      </c>
      <c r="W113" s="10">
        <f t="shared" ca="1" si="2"/>
        <v>2.6541890359590786E-2</v>
      </c>
    </row>
    <row r="114" spans="20:23">
      <c r="T114" s="7">
        <f t="shared" ca="1" si="3"/>
        <v>44779</v>
      </c>
      <c r="U114" s="3">
        <f ca="1">_xll.HLV5r3.Financial.Cache.GetValue(IRCurve6m,T114)</f>
        <v>0.88712375944186539</v>
      </c>
      <c r="V114" s="10">
        <f t="shared" ca="1" si="4"/>
        <v>2.4955657209672594E-2</v>
      </c>
      <c r="W114" s="10">
        <f t="shared" ca="1" si="2"/>
        <v>2.6512895510628062E-2</v>
      </c>
    </row>
    <row r="115" spans="20:23">
      <c r="T115" s="7">
        <f t="shared" ca="1" si="3"/>
        <v>44809</v>
      </c>
      <c r="U115" s="3">
        <f ca="1">_xll.HLV5r3.Financial.Cache.GetValue(IRCurve6m,T115)</f>
        <v>0.88531207790518673</v>
      </c>
      <c r="V115" s="10">
        <f t="shared" ca="1" si="4"/>
        <v>2.4897576699823582E-2</v>
      </c>
      <c r="W115" s="10">
        <f t="shared" ca="1" si="2"/>
        <v>2.6483900451632347E-2</v>
      </c>
    </row>
    <row r="116" spans="20:23">
      <c r="T116" s="7">
        <f t="shared" ca="1" si="3"/>
        <v>44839</v>
      </c>
      <c r="U116" s="3">
        <f ca="1">_xll.HLV5r3.Financial.Cache.GetValue(IRCurve6m,T116)</f>
        <v>0.88350830523107082</v>
      </c>
      <c r="V116" s="10">
        <f t="shared" ca="1" si="4"/>
        <v>2.4839495835491648E-2</v>
      </c>
      <c r="W116" s="10">
        <f t="shared" ca="1" si="2"/>
        <v>2.6454905182599749E-2</v>
      </c>
    </row>
    <row r="117" spans="20:23">
      <c r="T117" s="7">
        <f t="shared" ca="1" si="3"/>
        <v>44869</v>
      </c>
      <c r="U117" s="3">
        <f ca="1">_xll.HLV5r3.Financial.Cache.GetValue(IRCurve6m,T117)</f>
        <v>0.88171240818230678</v>
      </c>
      <c r="V117" s="10">
        <f t="shared" ca="1" si="4"/>
        <v>2.4781414616822667E-2</v>
      </c>
      <c r="W117" s="10">
        <f t="shared" ca="1" si="2"/>
        <v>2.6425909703528944E-2</v>
      </c>
    </row>
    <row r="118" spans="20:23">
      <c r="T118" s="7">
        <f t="shared" ca="1" si="3"/>
        <v>44899</v>
      </c>
      <c r="U118" s="3">
        <f ca="1">_xll.HLV5r3.Financial.Cache.GetValue(IRCurve6m,T118)</f>
        <v>0.87992435370150213</v>
      </c>
      <c r="V118" s="10">
        <f t="shared" ca="1" si="4"/>
        <v>2.4723333043659961E-2</v>
      </c>
      <c r="W118" s="10">
        <f t="shared" ca="1" si="2"/>
        <v>2.6396914014416021E-2</v>
      </c>
    </row>
    <row r="119" spans="20:23">
      <c r="T119" s="7">
        <f t="shared" ca="1" si="3"/>
        <v>44929</v>
      </c>
      <c r="U119" s="3">
        <f ca="1">_xll.HLV5r3.Financial.Cache.GetValue(IRCurve6m,T119)</f>
        <v>0.87814410891007599</v>
      </c>
      <c r="V119" s="10">
        <f t="shared" ca="1" si="4"/>
        <v>2.4665251116054849E-2</v>
      </c>
      <c r="W119" s="10">
        <f t="shared" ca="1" si="2"/>
        <v>2.6367918115257974E-2</v>
      </c>
    </row>
    <row r="120" spans="20:23">
      <c r="T120" s="7">
        <f t="shared" ca="1" si="3"/>
        <v>44959</v>
      </c>
      <c r="U120" s="3">
        <f ca="1">_xll.HLV5r3.Financial.Cache.GetValue(IRCurve6m,T120)</f>
        <v>0.87636234261334522</v>
      </c>
      <c r="V120" s="10">
        <f t="shared" ca="1" si="4"/>
        <v>2.4736522276367173E-2</v>
      </c>
      <c r="W120" s="10">
        <f t="shared" ca="1" si="2"/>
        <v>2.6341039712384193E-2</v>
      </c>
    </row>
    <row r="121" spans="20:23">
      <c r="T121" s="7">
        <f t="shared" ca="1" si="3"/>
        <v>44989</v>
      </c>
      <c r="U121" s="3">
        <f ca="1">_xll.HLV5r3.Financial.Cache.GetValue(IRCurve6m,T121)</f>
        <v>0.87450317202599215</v>
      </c>
      <c r="V121" s="10">
        <f t="shared" ca="1" si="4"/>
        <v>2.5866011166536269E-2</v>
      </c>
      <c r="W121" s="10">
        <f t="shared" ca="1" si="2"/>
        <v>2.6333220563584735E-2</v>
      </c>
    </row>
    <row r="122" spans="20:23">
      <c r="T122" s="7">
        <f t="shared" ca="1" si="3"/>
        <v>45019</v>
      </c>
      <c r="U122" s="3">
        <f ca="1">_xll.HLV5r3.Financial.Cache.GetValue(IRCurve6m,T122)</f>
        <v>0.87264906655175767</v>
      </c>
      <c r="V122" s="10">
        <f t="shared" ca="1" si="4"/>
        <v>2.5850349395309613E-2</v>
      </c>
      <c r="W122" s="10">
        <f t="shared" ca="1" si="2"/>
        <v>2.6325401399510943E-2</v>
      </c>
    </row>
    <row r="123" spans="20:23">
      <c r="T123" s="7">
        <f t="shared" ca="1" si="3"/>
        <v>45049</v>
      </c>
      <c r="U123" s="3">
        <f ca="1">_xll.HLV5r3.Financial.Cache.GetValue(IRCurve6m,T123)</f>
        <v>0.8708000106966659</v>
      </c>
      <c r="V123" s="10">
        <f t="shared" ca="1" si="4"/>
        <v>2.5834687598304835E-2</v>
      </c>
      <c r="W123" s="10">
        <f t="shared" ca="1" si="2"/>
        <v>2.6317582220162752E-2</v>
      </c>
    </row>
    <row r="124" spans="20:23">
      <c r="T124" s="7">
        <f t="shared" ca="1" si="3"/>
        <v>45079</v>
      </c>
      <c r="U124" s="3">
        <f ca="1">_xll.HLV5r3.Financial.Cache.GetValue(IRCurve6m,T124)</f>
        <v>0.86895598901900306</v>
      </c>
      <c r="V124" s="10">
        <f t="shared" ca="1" si="4"/>
        <v>2.581902577547061E-2</v>
      </c>
      <c r="W124" s="10">
        <f t="shared" ref="W124:W179" ca="1" si="5">-LN(U124)/(T124-$T$59)*365.25</f>
        <v>2.6309763025539213E-2</v>
      </c>
    </row>
    <row r="125" spans="20:23">
      <c r="T125" s="7">
        <f t="shared" ref="T125:T179" ca="1" si="6">T124+30</f>
        <v>45109</v>
      </c>
      <c r="U125" s="3">
        <f ca="1">_xll.HLV5r3.Financial.Cache.GetValue(IRCurve6m,T125)</f>
        <v>0.86711698612911114</v>
      </c>
      <c r="V125" s="10">
        <f t="shared" ref="V125:V178" ca="1" si="7">(U124/U125-1)*365/(T125-T124)</f>
        <v>2.5803363926974427E-2</v>
      </c>
      <c r="W125" s="10">
        <f t="shared" ca="1" si="5"/>
        <v>2.6301943815642041E-2</v>
      </c>
    </row>
    <row r="126" spans="20:23">
      <c r="T126" s="7">
        <f t="shared" ca="1" si="6"/>
        <v>45139</v>
      </c>
      <c r="U126" s="3">
        <f ca="1">_xll.HLV5r3.Financial.Cache.GetValue(IRCurve6m,T126)</f>
        <v>0.86528298668922354</v>
      </c>
      <c r="V126" s="10">
        <f t="shared" ca="1" si="7"/>
        <v>2.5787702052646095E-2</v>
      </c>
      <c r="W126" s="10">
        <f t="shared" ca="1" si="5"/>
        <v>2.6294124590470268E-2</v>
      </c>
    </row>
    <row r="127" spans="20:23">
      <c r="T127" s="7">
        <f t="shared" ca="1" si="6"/>
        <v>45169</v>
      </c>
      <c r="U127" s="3">
        <f ca="1">_xll.HLV5r3.Financial.Cache.GetValue(IRCurve6m,T127)</f>
        <v>0.86345397541325974</v>
      </c>
      <c r="V127" s="10">
        <f t="shared" ca="1" si="7"/>
        <v>2.5772040152545046E-2</v>
      </c>
      <c r="W127" s="10">
        <f t="shared" ca="1" si="5"/>
        <v>2.6286305350023874E-2</v>
      </c>
    </row>
    <row r="128" spans="20:23">
      <c r="T128" s="7">
        <f t="shared" ca="1" si="6"/>
        <v>45199</v>
      </c>
      <c r="U128" s="3">
        <f ca="1">_xll.HLV5r3.Financial.Cache.GetValue(IRCurve6m,T128)</f>
        <v>0.86162993706664681</v>
      </c>
      <c r="V128" s="10">
        <f t="shared" ca="1" si="7"/>
        <v>2.5756378226609145E-2</v>
      </c>
      <c r="W128" s="10">
        <f t="shared" ca="1" si="5"/>
        <v>2.6278486094301903E-2</v>
      </c>
    </row>
    <row r="129" spans="20:23">
      <c r="T129" s="7">
        <f t="shared" ca="1" si="6"/>
        <v>45229</v>
      </c>
      <c r="U129" s="3">
        <f ca="1">_xll.HLV5r3.Financial.Cache.GetValue(IRCurve6m,T129)</f>
        <v>0.85981085646611477</v>
      </c>
      <c r="V129" s="10">
        <f t="shared" ca="1" si="7"/>
        <v>2.574071627501669E-2</v>
      </c>
      <c r="W129" s="10">
        <f t="shared" ca="1" si="5"/>
        <v>2.627066682330606E-2</v>
      </c>
    </row>
    <row r="130" spans="20:23">
      <c r="T130" s="7">
        <f t="shared" ca="1" si="6"/>
        <v>45259</v>
      </c>
      <c r="U130" s="3">
        <f ca="1">_xll.HLV5r3.Financial.Cache.GetValue(IRCurve6m,T130)</f>
        <v>0.85799671847953618</v>
      </c>
      <c r="V130" s="10">
        <f t="shared" ca="1" si="7"/>
        <v>2.5725054297589384E-2</v>
      </c>
      <c r="W130" s="10">
        <f t="shared" ca="1" si="5"/>
        <v>2.6262847537035401E-2</v>
      </c>
    </row>
    <row r="131" spans="20:23">
      <c r="T131" s="7">
        <f t="shared" ca="1" si="6"/>
        <v>45289</v>
      </c>
      <c r="U131" s="3">
        <f ca="1">_xll.HLV5r3.Financial.Cache.GetValue(IRCurve6m,T131)</f>
        <v>0.85618750802572363</v>
      </c>
      <c r="V131" s="10">
        <f t="shared" ca="1" si="7"/>
        <v>2.5709392294386662E-2</v>
      </c>
      <c r="W131" s="10">
        <f t="shared" ca="1" si="5"/>
        <v>2.625502823548985E-2</v>
      </c>
    </row>
    <row r="132" spans="20:23">
      <c r="T132" s="7">
        <f t="shared" ca="1" si="6"/>
        <v>45319</v>
      </c>
      <c r="U132" s="3">
        <f ca="1">_xll.HLV5r3.Financial.Cache.GetValue(IRCurve6m,T132)</f>
        <v>0.85438321007424889</v>
      </c>
      <c r="V132" s="10">
        <f t="shared" ca="1" si="7"/>
        <v>2.5693730265408516E-2</v>
      </c>
      <c r="W132" s="10">
        <f t="shared" ca="1" si="5"/>
        <v>2.6247208918669388E-2</v>
      </c>
    </row>
    <row r="133" spans="20:23">
      <c r="T133" s="7">
        <f t="shared" ca="1" si="6"/>
        <v>45349</v>
      </c>
      <c r="U133" s="3">
        <f ca="1">_xll.HLV5r3.Financial.Cache.GetValue(IRCurve6m,T133)</f>
        <v>0.85258380964526403</v>
      </c>
      <c r="V133" s="10">
        <f t="shared" ca="1" si="7"/>
        <v>2.5678068210590117E-2</v>
      </c>
      <c r="W133" s="10">
        <f t="shared" ca="1" si="5"/>
        <v>2.6239389586573032E-2</v>
      </c>
    </row>
    <row r="134" spans="20:23">
      <c r="T134" s="7">
        <f t="shared" ca="1" si="6"/>
        <v>45379</v>
      </c>
      <c r="U134" s="3">
        <f ca="1">_xll.HLV5r3.Financial.Cache.GetValue(IRCurve6m,T134)</f>
        <v>0.8507892918092993</v>
      </c>
      <c r="V134" s="10">
        <f t="shared" ca="1" si="7"/>
        <v>2.5662406130123272E-2</v>
      </c>
      <c r="W134" s="10">
        <f t="shared" ca="1" si="5"/>
        <v>2.623157023920248E-2</v>
      </c>
    </row>
    <row r="135" spans="20:23">
      <c r="T135" s="7">
        <f t="shared" ca="1" si="6"/>
        <v>45409</v>
      </c>
      <c r="U135" s="3">
        <f ca="1">_xll.HLV5r3.Financial.Cache.GetValue(IRCurve6m,T135)</f>
        <v>0.84899964168710762</v>
      </c>
      <c r="V135" s="10">
        <f t="shared" ca="1" si="7"/>
        <v>2.5646744023821572E-2</v>
      </c>
      <c r="W135" s="10">
        <f t="shared" ca="1" si="5"/>
        <v>2.6223750876556842E-2</v>
      </c>
    </row>
    <row r="136" spans="20:23">
      <c r="T136" s="7">
        <f t="shared" ca="1" si="6"/>
        <v>45439</v>
      </c>
      <c r="U136" s="3">
        <f ca="1">_xll.HLV5r3.Financial.Cache.GetValue(IRCurve6m,T136)</f>
        <v>0.84721484444946515</v>
      </c>
      <c r="V136" s="10">
        <f t="shared" ca="1" si="7"/>
        <v>2.5631081891741753E-2</v>
      </c>
      <c r="W136" s="10">
        <f t="shared" ca="1" si="5"/>
        <v>2.621593149863603E-2</v>
      </c>
    </row>
    <row r="137" spans="20:23">
      <c r="T137" s="7">
        <f t="shared" ca="1" si="6"/>
        <v>45469</v>
      </c>
      <c r="U137" s="3">
        <f ca="1">_xll.HLV5r3.Financial.Cache.GetValue(IRCurve6m,T137)</f>
        <v>0.84543488531699906</v>
      </c>
      <c r="V137" s="10">
        <f t="shared" ca="1" si="7"/>
        <v>2.5615419733813576E-2</v>
      </c>
      <c r="W137" s="10">
        <f t="shared" ca="1" si="5"/>
        <v>2.6208112105439073E-2</v>
      </c>
    </row>
    <row r="138" spans="20:23">
      <c r="T138" s="7">
        <f t="shared" ca="1" si="6"/>
        <v>45499</v>
      </c>
      <c r="U138" s="3">
        <f ca="1">_xll.HLV5r3.Financial.Cache.GetValue(IRCurve6m,T138)</f>
        <v>0.84365974955998735</v>
      </c>
      <c r="V138" s="10">
        <f t="shared" ca="1" si="7"/>
        <v>2.559975755025316E-2</v>
      </c>
      <c r="W138" s="10">
        <f t="shared" ca="1" si="5"/>
        <v>2.620029269696773E-2</v>
      </c>
    </row>
    <row r="139" spans="20:23">
      <c r="T139" s="7">
        <f t="shared" ca="1" si="6"/>
        <v>45529</v>
      </c>
      <c r="U139" s="3">
        <f ca="1">_xll.HLV5r3.Financial.Cache.GetValue(IRCurve6m,T139)</f>
        <v>0.84188942249820853</v>
      </c>
      <c r="V139" s="10">
        <f t="shared" ca="1" si="7"/>
        <v>2.5584095340844382E-2</v>
      </c>
      <c r="W139" s="10">
        <f t="shared" ca="1" si="5"/>
        <v>2.6192473273221027E-2</v>
      </c>
    </row>
    <row r="140" spans="20:23">
      <c r="T140" s="7">
        <f t="shared" ca="1" si="6"/>
        <v>45559</v>
      </c>
      <c r="U140" s="3">
        <f ca="1">_xll.HLV5r3.Financial.Cache.GetValue(IRCurve6m,T140)</f>
        <v>0.84012388950074279</v>
      </c>
      <c r="V140" s="10">
        <f t="shared" ca="1" si="7"/>
        <v>2.5568433105660187E-2</v>
      </c>
      <c r="W140" s="10">
        <f t="shared" ca="1" si="5"/>
        <v>2.6184653834198903E-2</v>
      </c>
    </row>
    <row r="141" spans="20:23">
      <c r="T141" s="7">
        <f t="shared" ca="1" si="6"/>
        <v>45589</v>
      </c>
      <c r="U141" s="3">
        <f ca="1">_xll.HLV5r3.Financial.Cache.GetValue(IRCurve6m,T141)</f>
        <v>0.83836313598579848</v>
      </c>
      <c r="V141" s="10">
        <f t="shared" ca="1" si="7"/>
        <v>2.5552770844700572E-2</v>
      </c>
      <c r="W141" s="10">
        <f t="shared" ca="1" si="5"/>
        <v>2.6176834379901311E-2</v>
      </c>
    </row>
    <row r="142" spans="20:23">
      <c r="T142" s="7">
        <f t="shared" ca="1" si="6"/>
        <v>45619</v>
      </c>
      <c r="U142" s="3">
        <f ca="1">_xll.HLV5r3.Financial.Cache.GetValue(IRCurve6m,T142)</f>
        <v>0.83660714742053954</v>
      </c>
      <c r="V142" s="10">
        <f t="shared" ca="1" si="7"/>
        <v>2.5537108557887194E-2</v>
      </c>
      <c r="W142" s="10">
        <f t="shared" ca="1" si="5"/>
        <v>2.6169014910327283E-2</v>
      </c>
    </row>
    <row r="143" spans="20:23">
      <c r="T143" s="7">
        <f t="shared" ca="1" si="6"/>
        <v>45649</v>
      </c>
      <c r="U143" s="3">
        <f ca="1">_xll.HLV5r3.Financial.Cache.GetValue(IRCurve6m,T143)</f>
        <v>0.83485590932088782</v>
      </c>
      <c r="V143" s="10">
        <f t="shared" ca="1" si="7"/>
        <v>2.5521446245449681E-2</v>
      </c>
      <c r="W143" s="10">
        <f t="shared" ca="1" si="5"/>
        <v>2.6161195425478564E-2</v>
      </c>
    </row>
    <row r="144" spans="20:23">
      <c r="T144" s="7">
        <f t="shared" ca="1" si="6"/>
        <v>45679</v>
      </c>
      <c r="U144" s="3">
        <f ca="1">_xll.HLV5r3.Financial.Cache.GetValue(IRCurve6m,T144)</f>
        <v>0.83310940725137739</v>
      </c>
      <c r="V144" s="10">
        <f t="shared" ca="1" si="7"/>
        <v>2.5505783907161111E-2</v>
      </c>
      <c r="W144" s="10">
        <f t="shared" ca="1" si="5"/>
        <v>2.6153375925354203E-2</v>
      </c>
    </row>
    <row r="145" spans="20:23">
      <c r="T145" s="7">
        <f t="shared" ca="1" si="6"/>
        <v>45709</v>
      </c>
      <c r="U145" s="3">
        <f ca="1">_xll.HLV5r3.Financial.Cache.GetValue(IRCurve6m,T145)</f>
        <v>0.83188777254372015</v>
      </c>
      <c r="V145" s="10">
        <f t="shared" ca="1" si="7"/>
        <v>1.7866859890304787E-2</v>
      </c>
      <c r="W145" s="10">
        <f t="shared" ca="1" si="5"/>
        <v>2.6057010885473107E-2</v>
      </c>
    </row>
    <row r="146" spans="20:23">
      <c r="T146" s="7">
        <f t="shared" ca="1" si="6"/>
        <v>45739</v>
      </c>
      <c r="U146" s="3">
        <f ca="1">_xll.HLV5r3.Financial.Cache.GetValue(IRCurve6m,T146)</f>
        <v>0.83087224745278188</v>
      </c>
      <c r="V146" s="10">
        <f t="shared" ca="1" si="7"/>
        <v>1.4870583667899395E-2</v>
      </c>
      <c r="W146" s="10">
        <f t="shared" ca="1" si="5"/>
        <v>2.5928443892176332E-2</v>
      </c>
    </row>
    <row r="147" spans="20:23">
      <c r="T147" s="7">
        <f t="shared" ca="1" si="6"/>
        <v>45769</v>
      </c>
      <c r="U147" s="3">
        <f ca="1">_xll.HLV5r3.Financial.Cache.GetValue(IRCurve6m,T147)</f>
        <v>0.82987551348069188</v>
      </c>
      <c r="V147" s="10">
        <f t="shared" ca="1" si="7"/>
        <v>1.4612950733897864E-2</v>
      </c>
      <c r="W147" s="10">
        <f t="shared" ca="1" si="5"/>
        <v>2.5799872769208327E-2</v>
      </c>
    </row>
    <row r="148" spans="20:23">
      <c r="T148" s="7">
        <f t="shared" ca="1" si="6"/>
        <v>45799</v>
      </c>
      <c r="U148" s="3">
        <f ca="1">_xll.HLV5r3.Financial.Cache.GetValue(IRCurve6m,T148)</f>
        <v>0.8288975067938934</v>
      </c>
      <c r="V148" s="10">
        <f t="shared" ca="1" si="7"/>
        <v>1.4355310829770299E-2</v>
      </c>
      <c r="W148" s="10">
        <f t="shared" ca="1" si="5"/>
        <v>2.5671297516302E-2</v>
      </c>
    </row>
    <row r="149" spans="20:23">
      <c r="T149" s="7">
        <f t="shared" ca="1" si="6"/>
        <v>45829</v>
      </c>
      <c r="U149" s="3">
        <f ca="1">_xll.HLV5r3.Financial.Cache.GetValue(IRCurve6m,T149)</f>
        <v>0.82793816481935889</v>
      </c>
      <c r="V149" s="10">
        <f t="shared" ca="1" si="7"/>
        <v>1.4097663955435658E-2</v>
      </c>
      <c r="W149" s="10">
        <f t="shared" ca="1" si="5"/>
        <v>2.5542718133193771E-2</v>
      </c>
    </row>
    <row r="150" spans="20:23">
      <c r="T150" s="7">
        <f t="shared" ca="1" si="6"/>
        <v>45859</v>
      </c>
      <c r="U150" s="3">
        <f ca="1">_xll.HLV5r3.Financial.Cache.GetValue(IRCurve6m,T150)</f>
        <v>0.82699742623796968</v>
      </c>
      <c r="V150" s="10">
        <f t="shared" ca="1" si="7"/>
        <v>1.3840010110191536E-2</v>
      </c>
      <c r="W150" s="10">
        <f t="shared" ca="1" si="5"/>
        <v>2.5414134619616537E-2</v>
      </c>
    </row>
    <row r="151" spans="20:23">
      <c r="T151" s="7">
        <f t="shared" ca="1" si="6"/>
        <v>45889</v>
      </c>
      <c r="U151" s="3">
        <f ca="1">_xll.HLV5r3.Financial.Cache.GetValue(IRCurve6m,T151)</f>
        <v>0.82607523097795044</v>
      </c>
      <c r="V151" s="10">
        <f t="shared" ca="1" si="7"/>
        <v>1.3582349293962293E-2</v>
      </c>
      <c r="W151" s="10">
        <f t="shared" ca="1" si="5"/>
        <v>2.5285546975306699E-2</v>
      </c>
    </row>
    <row r="152" spans="20:23">
      <c r="T152" s="7">
        <f t="shared" ca="1" si="6"/>
        <v>45919</v>
      </c>
      <c r="U152" s="3">
        <f ca="1">_xll.HLV5r3.Financial.Cache.GetValue(IRCurve6m,T152)</f>
        <v>0.82517152020852891</v>
      </c>
      <c r="V152" s="10">
        <f t="shared" ca="1" si="7"/>
        <v>1.3324681506034719E-2</v>
      </c>
      <c r="W152" s="10">
        <f t="shared" ca="1" si="5"/>
        <v>2.5156955199997031E-2</v>
      </c>
    </row>
    <row r="153" spans="20:23">
      <c r="T153" s="7">
        <f t="shared" ca="1" si="6"/>
        <v>45949</v>
      </c>
      <c r="U153" s="3">
        <f ca="1">_xll.HLV5r3.Financial.Cache.GetValue(IRCurve6m,T153)</f>
        <v>0.82428623633364473</v>
      </c>
      <c r="V153" s="10">
        <f t="shared" ca="1" si="7"/>
        <v>1.3067006746343979E-2</v>
      </c>
      <c r="W153" s="10">
        <f t="shared" ca="1" si="5"/>
        <v>2.5028359293423921E-2</v>
      </c>
    </row>
    <row r="154" spans="20:23">
      <c r="T154" s="7">
        <f t="shared" ca="1" si="6"/>
        <v>45979</v>
      </c>
      <c r="U154" s="3">
        <f ca="1">_xll.HLV5r3.Financial.Cache.GetValue(IRCurve6m,T154)</f>
        <v>0.82341932298588527</v>
      </c>
      <c r="V154" s="10">
        <f t="shared" ca="1" si="7"/>
        <v>1.280932501416876E-2</v>
      </c>
      <c r="W154" s="10">
        <f t="shared" ca="1" si="5"/>
        <v>2.489975925532012E-2</v>
      </c>
    </row>
    <row r="155" spans="20:23">
      <c r="T155" s="7">
        <f t="shared" ca="1" si="6"/>
        <v>46009</v>
      </c>
      <c r="U155" s="3">
        <f ca="1">_xll.HLV5r3.Financial.Cache.GetValue(IRCurve6m,T155)</f>
        <v>0.8225707250204668</v>
      </c>
      <c r="V155" s="10">
        <f t="shared" ca="1" si="7"/>
        <v>1.2551636309449629E-2</v>
      </c>
      <c r="W155" s="10">
        <f t="shared" ca="1" si="5"/>
        <v>2.4771155085421902E-2</v>
      </c>
    </row>
    <row r="156" spans="20:23">
      <c r="T156" s="7">
        <f t="shared" ca="1" si="6"/>
        <v>46039</v>
      </c>
      <c r="U156" s="3">
        <f ca="1">_xll.HLV5r3.Financial.Cache.GetValue(IRCurve6m,T156)</f>
        <v>0.82174038850944131</v>
      </c>
      <c r="V156" s="10">
        <f t="shared" ca="1" si="7"/>
        <v>1.2293940631462571E-2</v>
      </c>
      <c r="W156" s="10">
        <f t="shared" ca="1" si="5"/>
        <v>2.4642546783462008E-2</v>
      </c>
    </row>
    <row r="157" spans="20:23">
      <c r="T157" s="7">
        <f t="shared" ca="1" si="6"/>
        <v>46069</v>
      </c>
      <c r="U157" s="3">
        <f ca="1">_xll.HLV5r3.Financial.Cache.GetValue(IRCurve6m,T157)</f>
        <v>0.82049043977753522</v>
      </c>
      <c r="V157" s="10">
        <f t="shared" ca="1" si="7"/>
        <v>1.8534901607931437E-2</v>
      </c>
      <c r="W157" s="10">
        <f t="shared" ca="1" si="5"/>
        <v>2.4580209400160757E-2</v>
      </c>
    </row>
    <row r="158" spans="20:23">
      <c r="T158" s="7">
        <f t="shared" ca="1" si="6"/>
        <v>46099</v>
      </c>
      <c r="U158" s="3">
        <f ca="1">_xll.HLV5r3.Financial.Cache.GetValue(IRCurve6m,T158)</f>
        <v>0.81891323775749991</v>
      </c>
      <c r="V158" s="10">
        <f t="shared" ca="1" si="7"/>
        <v>2.3432630416757843E-2</v>
      </c>
      <c r="W158" s="10">
        <f t="shared" ca="1" si="5"/>
        <v>2.4568552016241398E-2</v>
      </c>
    </row>
    <row r="159" spans="20:23">
      <c r="T159" s="7">
        <f t="shared" ca="1" si="6"/>
        <v>46129</v>
      </c>
      <c r="U159" s="3">
        <f ca="1">_xll.HLV5r3.Financial.Cache.GetValue(IRCurve6m,T159)</f>
        <v>0.81734063295124326</v>
      </c>
      <c r="V159" s="10">
        <f t="shared" ca="1" si="7"/>
        <v>2.3409283357216371E-2</v>
      </c>
      <c r="W159" s="10">
        <f t="shared" ca="1" si="5"/>
        <v>2.455689459837064E-2</v>
      </c>
    </row>
    <row r="160" spans="20:23">
      <c r="T160" s="7">
        <f t="shared" ca="1" si="6"/>
        <v>46159</v>
      </c>
      <c r="U160" s="3">
        <f ca="1">_xll.HLV5r3.Financial.Cache.GetValue(IRCurve6m,T160)</f>
        <v>0.8157726105192098</v>
      </c>
      <c r="V160" s="10">
        <f t="shared" ca="1" si="7"/>
        <v>2.3385936240572391E-2</v>
      </c>
      <c r="W160" s="10">
        <f t="shared" ca="1" si="5"/>
        <v>2.4545237146550096E-2</v>
      </c>
    </row>
    <row r="161" spans="20:23">
      <c r="T161" s="7">
        <f t="shared" ca="1" si="6"/>
        <v>46189</v>
      </c>
      <c r="U161" s="3">
        <f ca="1">_xll.HLV5r3.Financial.Cache.GetValue(IRCurve6m,T161)</f>
        <v>0.8142091556766099</v>
      </c>
      <c r="V161" s="10">
        <f t="shared" ca="1" si="7"/>
        <v>2.3362589066553047E-2</v>
      </c>
      <c r="W161" s="10">
        <f t="shared" ca="1" si="5"/>
        <v>2.4533579660778647E-2</v>
      </c>
    </row>
    <row r="162" spans="20:23">
      <c r="T162" s="7">
        <f t="shared" ca="1" si="6"/>
        <v>46219</v>
      </c>
      <c r="U162" s="3">
        <f ca="1">_xll.HLV5r3.Financial.Cache.GetValue(IRCurve6m,T162)</f>
        <v>0.81265025369318356</v>
      </c>
      <c r="V162" s="10">
        <f t="shared" ca="1" si="7"/>
        <v>2.3339241835166447E-2</v>
      </c>
      <c r="W162" s="10">
        <f t="shared" ca="1" si="5"/>
        <v>2.4521922141055232E-2</v>
      </c>
    </row>
    <row r="163" spans="20:23">
      <c r="T163" s="7">
        <f t="shared" ca="1" si="6"/>
        <v>46249</v>
      </c>
      <c r="U163" s="3">
        <f ca="1">_xll.HLV5r3.Financial.Cache.GetValue(IRCurve6m,T163)</f>
        <v>0.81109588989296566</v>
      </c>
      <c r="V163" s="10">
        <f t="shared" ca="1" si="7"/>
        <v>2.3315894546671934E-2</v>
      </c>
      <c r="W163" s="10">
        <f t="shared" ca="1" si="5"/>
        <v>2.4510264587381411E-2</v>
      </c>
    </row>
    <row r="164" spans="20:23">
      <c r="T164" s="7">
        <f t="shared" ca="1" si="6"/>
        <v>46279</v>
      </c>
      <c r="U164" s="3">
        <f ca="1">_xll.HLV5r3.Financial.Cache.GetValue(IRCurve6m,T164)</f>
        <v>0.80954604965411181</v>
      </c>
      <c r="V164" s="10">
        <f t="shared" ca="1" si="7"/>
        <v>2.3292547200715608E-2</v>
      </c>
      <c r="W164" s="10">
        <f t="shared" ca="1" si="5"/>
        <v>2.4498606999755229E-2</v>
      </c>
    </row>
    <row r="165" spans="20:23">
      <c r="T165" s="7">
        <f t="shared" ca="1" si="6"/>
        <v>46309</v>
      </c>
      <c r="U165" s="3">
        <f ca="1">_xll.HLV5r3.Financial.Cache.GetValue(IRCurve6m,T165)</f>
        <v>0.80800071840863497</v>
      </c>
      <c r="V165" s="10">
        <f t="shared" ca="1" si="7"/>
        <v>2.3269199797656775E-2</v>
      </c>
      <c r="W165" s="10">
        <f t="shared" ca="1" si="5"/>
        <v>2.4486949378178229E-2</v>
      </c>
    </row>
    <row r="166" spans="20:23">
      <c r="T166" s="7">
        <f t="shared" ca="1" si="6"/>
        <v>46339</v>
      </c>
      <c r="U166" s="3">
        <f ca="1">_xll.HLV5r3.Financial.Cache.GetValue(IRCurve6m,T166)</f>
        <v>0.80645988164223326</v>
      </c>
      <c r="V166" s="10">
        <f t="shared" ca="1" si="7"/>
        <v>2.3245852337227979E-2</v>
      </c>
      <c r="W166" s="10">
        <f t="shared" ca="1" si="5"/>
        <v>2.4475291722649378E-2</v>
      </c>
    </row>
    <row r="167" spans="20:23">
      <c r="T167" s="7">
        <f t="shared" ca="1" si="6"/>
        <v>46369</v>
      </c>
      <c r="U167" s="3">
        <f ca="1">_xll.HLV5r3.Financial.Cache.GetValue(IRCurve6m,T167)</f>
        <v>0.80492352489405961</v>
      </c>
      <c r="V167" s="10">
        <f t="shared" ca="1" si="7"/>
        <v>2.3222504819415717E-2</v>
      </c>
      <c r="W167" s="10">
        <f t="shared" ca="1" si="5"/>
        <v>2.446363403316755E-2</v>
      </c>
    </row>
    <row r="168" spans="20:23">
      <c r="T168" s="7">
        <f t="shared" ca="1" si="6"/>
        <v>46399</v>
      </c>
      <c r="U168" s="3">
        <f ca="1">_xll.HLV5r3.Financial.Cache.GetValue(IRCurve6m,T168)</f>
        <v>0.80339163375648925</v>
      </c>
      <c r="V168" s="10">
        <f t="shared" ca="1" si="7"/>
        <v>2.319915724450905E-2</v>
      </c>
      <c r="W168" s="10">
        <f t="shared" ca="1" si="5"/>
        <v>2.4451976309734325E-2</v>
      </c>
    </row>
    <row r="169" spans="20:23">
      <c r="T169" s="7">
        <f t="shared" ca="1" si="6"/>
        <v>46429</v>
      </c>
      <c r="U169" s="3">
        <f ca="1">_xll.HLV5r3.Financial.Cache.GetValue(IRCurve6m,T169)</f>
        <v>0.80167644638761826</v>
      </c>
      <c r="V169" s="10">
        <f t="shared" ca="1" si="7"/>
        <v>2.6030592618707993E-2</v>
      </c>
      <c r="W169" s="10">
        <f t="shared" ca="1" si="5"/>
        <v>2.4466236490229012E-2</v>
      </c>
    </row>
    <row r="170" spans="20:23">
      <c r="T170" s="7">
        <f t="shared" ca="1" si="6"/>
        <v>46459</v>
      </c>
      <c r="U170" s="3">
        <f ca="1">_xll.HLV5r3.Financial.Cache.GetValue(IRCurve6m,T170)</f>
        <v>0.79971589870965987</v>
      </c>
      <c r="V170" s="10">
        <f t="shared" ca="1" si="7"/>
        <v>2.9827255054342989E-2</v>
      </c>
      <c r="W170" s="10">
        <f t="shared" ca="1" si="5"/>
        <v>2.4514388933956733E-2</v>
      </c>
    </row>
    <row r="171" spans="20:23">
      <c r="T171" s="7">
        <f t="shared" ca="1" si="6"/>
        <v>46489</v>
      </c>
      <c r="U171" s="3">
        <f ca="1">_xll.HLV5r3.Financial.Cache.GetValue(IRCurve6m,T171)</f>
        <v>0.79775383961970492</v>
      </c>
      <c r="V171" s="10">
        <f t="shared" ca="1" si="7"/>
        <v>2.992366534915843E-2</v>
      </c>
      <c r="W171" s="10">
        <f t="shared" ca="1" si="5"/>
        <v>2.4562540798423734E-2</v>
      </c>
    </row>
    <row r="172" spans="20:23">
      <c r="T172" s="7">
        <f t="shared" ca="1" si="6"/>
        <v>46519</v>
      </c>
      <c r="U172" s="3">
        <f ca="1">_xll.HLV5r3.Financial.Cache.GetValue(IRCurve6m,T172)</f>
        <v>0.79579030392029859</v>
      </c>
      <c r="V172" s="10">
        <f t="shared" ca="1" si="7"/>
        <v>3.0020074666766445E-2</v>
      </c>
      <c r="W172" s="10">
        <f t="shared" ca="1" si="5"/>
        <v>2.4610692083643918E-2</v>
      </c>
    </row>
    <row r="173" spans="20:23">
      <c r="T173" s="7">
        <f t="shared" ca="1" si="6"/>
        <v>46549</v>
      </c>
      <c r="U173" s="3">
        <f ca="1">_xll.HLV5r3.Financial.Cache.GetValue(IRCurve6m,T173)</f>
        <v>0.79382532636259295</v>
      </c>
      <c r="V173" s="10">
        <f t="shared" ca="1" si="7"/>
        <v>3.0116483007202155E-2</v>
      </c>
      <c r="W173" s="10">
        <f t="shared" ca="1" si="5"/>
        <v>2.4658842789631256E-2</v>
      </c>
    </row>
    <row r="174" spans="20:23">
      <c r="T174" s="7">
        <f t="shared" ca="1" si="6"/>
        <v>46579</v>
      </c>
      <c r="U174" s="3">
        <f ca="1">_xll.HLV5r3.Financial.Cache.GetValue(IRCurve6m,T174)</f>
        <v>0.79185894164537562</v>
      </c>
      <c r="V174" s="10">
        <f t="shared" ca="1" si="7"/>
        <v>3.0212890370473661E-2</v>
      </c>
      <c r="W174" s="10">
        <f t="shared" ca="1" si="5"/>
        <v>2.4706992916399662E-2</v>
      </c>
    </row>
    <row r="175" spans="20:23">
      <c r="T175" s="7">
        <f t="shared" ca="1" si="6"/>
        <v>46609</v>
      </c>
      <c r="U175" s="3">
        <f ca="1">_xll.HLV5r3.Financial.Cache.GetValue(IRCurve6m,T175)</f>
        <v>0.78989118441410133</v>
      </c>
      <c r="V175" s="10">
        <f t="shared" ca="1" si="7"/>
        <v>3.0309296756610687E-2</v>
      </c>
      <c r="W175" s="10">
        <f t="shared" ca="1" si="5"/>
        <v>2.4755142463963098E-2</v>
      </c>
    </row>
    <row r="176" spans="20:23">
      <c r="T176" s="7">
        <f t="shared" ca="1" si="6"/>
        <v>46639</v>
      </c>
      <c r="U176" s="3">
        <f ca="1">_xll.HLV5r3.Financial.Cache.GetValue(IRCurve6m,T176)</f>
        <v>0.78792208925992968</v>
      </c>
      <c r="V176" s="10">
        <f t="shared" ca="1" si="7"/>
        <v>3.0405702165626731E-2</v>
      </c>
      <c r="W176" s="10">
        <f t="shared" ca="1" si="5"/>
        <v>2.4803291432335464E-2</v>
      </c>
    </row>
    <row r="177" spans="20:23">
      <c r="T177" s="7">
        <f t="shared" ca="1" si="6"/>
        <v>46669</v>
      </c>
      <c r="U177" s="3">
        <f ca="1">_xll.HLV5r3.Financial.Cache.GetValue(IRCurve6m,T177)</f>
        <v>0.78595169071876603</v>
      </c>
      <c r="V177" s="10">
        <f t="shared" ca="1" si="7"/>
        <v>3.0502106597546114E-2</v>
      </c>
      <c r="W177" s="10">
        <f t="shared" ca="1" si="5"/>
        <v>2.4851439821530708E-2</v>
      </c>
    </row>
    <row r="178" spans="20:23">
      <c r="T178" s="7">
        <f t="shared" ca="1" si="6"/>
        <v>46699</v>
      </c>
      <c r="U178" s="3">
        <f ca="1">_xll.HLV5r3.Financial.Cache.GetValue(IRCurve6m,T178)</f>
        <v>0.78398002327030791</v>
      </c>
      <c r="V178" s="10">
        <f t="shared" ca="1" si="7"/>
        <v>3.0598510052387746E-2</v>
      </c>
      <c r="W178" s="10">
        <f t="shared" ca="1" si="5"/>
        <v>2.4899587631562761E-2</v>
      </c>
    </row>
    <row r="179" spans="20:23">
      <c r="T179" s="7">
        <f t="shared" ca="1" si="6"/>
        <v>46729</v>
      </c>
      <c r="U179" s="3">
        <f ca="1">_xll.HLV5r3.Financial.Cache.GetValue(IRCurve6m,T179)</f>
        <v>0.78200712133709571</v>
      </c>
      <c r="V179" s="10"/>
      <c r="W179" s="10">
        <f t="shared" ca="1" si="5"/>
        <v>2.4947734862445569E-2</v>
      </c>
    </row>
    <row r="180" spans="20:23">
      <c r="T180" s="6"/>
      <c r="U180" s="6"/>
      <c r="V180" s="6"/>
      <c r="W180" s="6"/>
    </row>
    <row r="181" spans="20:23">
      <c r="T181" s="6"/>
      <c r="U181" s="6"/>
      <c r="V181" s="6"/>
      <c r="W181" s="6"/>
    </row>
    <row r="182" spans="20:23">
      <c r="T182" s="6"/>
      <c r="U182" s="6"/>
      <c r="V182" s="6"/>
      <c r="W182" s="6"/>
    </row>
    <row r="183" spans="20:23">
      <c r="T183" s="6"/>
      <c r="U183" s="6"/>
      <c r="V183" s="6"/>
      <c r="W183" s="6"/>
    </row>
    <row r="184" spans="20:23">
      <c r="T184" s="6"/>
      <c r="U184" s="6"/>
      <c r="V184" s="6"/>
      <c r="W184" s="6"/>
    </row>
    <row r="185" spans="20:23">
      <c r="T185" s="6"/>
      <c r="U185" s="6"/>
      <c r="V185" s="6"/>
      <c r="W185" s="6"/>
    </row>
    <row r="186" spans="20:23">
      <c r="T186" s="6"/>
      <c r="U186" s="6"/>
      <c r="V186" s="6"/>
      <c r="W186" s="6"/>
    </row>
    <row r="187" spans="20:23">
      <c r="T187" s="6"/>
      <c r="U187" s="6"/>
      <c r="V187" s="6"/>
      <c r="W187" s="6"/>
    </row>
    <row r="188" spans="20:23">
      <c r="T188" s="6"/>
      <c r="U188" s="6"/>
      <c r="V188" s="6"/>
      <c r="W188" s="6"/>
    </row>
    <row r="189" spans="20:23">
      <c r="T189" s="6"/>
      <c r="U189" s="6"/>
      <c r="V189" s="6"/>
      <c r="W189" s="6"/>
    </row>
    <row r="190" spans="20:23">
      <c r="T190" s="6"/>
      <c r="U190" s="6"/>
      <c r="V190" s="6"/>
      <c r="W190" s="6"/>
    </row>
    <row r="191" spans="20:23">
      <c r="T191" s="6"/>
      <c r="U191" s="6"/>
      <c r="V191" s="6"/>
      <c r="W191" s="6"/>
    </row>
    <row r="192" spans="20:23">
      <c r="T192" s="6"/>
      <c r="U192" s="6"/>
      <c r="V192" s="6"/>
      <c r="W192" s="6"/>
    </row>
    <row r="193" spans="20:23">
      <c r="T193" s="6"/>
      <c r="U193" s="6"/>
      <c r="V193" s="6"/>
      <c r="W193" s="6"/>
    </row>
    <row r="194" spans="20:23">
      <c r="T194" s="6"/>
      <c r="U194" s="6"/>
      <c r="V194" s="6"/>
      <c r="W194" s="6"/>
    </row>
    <row r="195" spans="20:23">
      <c r="T195" s="6"/>
      <c r="U195" s="6"/>
      <c r="V195" s="6"/>
      <c r="W195" s="6"/>
    </row>
    <row r="196" spans="20:23">
      <c r="T196" s="6"/>
      <c r="V196" s="6"/>
      <c r="W196" s="6"/>
    </row>
    <row r="197" spans="20:23">
      <c r="T197" s="6"/>
      <c r="V197" s="6"/>
      <c r="W197" s="6"/>
    </row>
    <row r="198" spans="20:23">
      <c r="T198" s="6"/>
      <c r="V198" s="6"/>
      <c r="W198" s="6"/>
    </row>
    <row r="199" spans="20:23">
      <c r="T199" s="6"/>
      <c r="V199" s="6"/>
      <c r="W199" s="6"/>
    </row>
    <row r="200" spans="20:23">
      <c r="T200" s="6"/>
      <c r="V200" s="6"/>
      <c r="W200" s="6"/>
    </row>
    <row r="201" spans="20:23">
      <c r="T201" s="6"/>
      <c r="V201" s="6"/>
      <c r="W201" s="6"/>
    </row>
    <row r="202" spans="20:23">
      <c r="T202" s="6"/>
      <c r="V202" s="6"/>
      <c r="W202" s="6"/>
    </row>
  </sheetData>
  <protectedRanges>
    <protectedRange sqref="G6:G7" name="Range1_2_1"/>
    <protectedRange sqref="K6:K7" name="Range1_2_1_2"/>
    <protectedRange sqref="U4" name="Range2_1"/>
    <protectedRange sqref="U2" name="Range2_1_1"/>
    <protectedRange sqref="D13" name="Range2_1_2"/>
  </protectedRanges>
  <phoneticPr fontId="10" type="noConversion"/>
  <dataValidations disablePrompts="1" count="3">
    <dataValidation type="list" allowBlank="1" showInputMessage="1" showErrorMessage="1" sqref="K6" xr:uid="{00000000-0002-0000-0000-000000000000}">
      <formula1>Frequency</formula1>
    </dataValidation>
    <dataValidation type="list" allowBlank="1" showInputMessage="1" showErrorMessage="1" sqref="K7" xr:uid="{00000000-0002-0000-0000-000001000000}">
      <formula1>DayCount</formula1>
    </dataValidation>
    <dataValidation type="list" allowBlank="1" showInputMessage="1" showErrorMessage="1" sqref="D9" xr:uid="{00000000-0002-0000-0000-000002000000}">
      <formula1>"AUD-CPI"</formula1>
    </dataValidation>
  </dataValidations>
  <hyperlinks>
    <hyperlink ref="J50" r:id="rId1" display="alex.watt@nab.com.au" xr:uid="{00000000-0004-0000-0000-000001000000}"/>
  </hyperlinks>
  <pageMargins left="0.75" right="0.75" top="1" bottom="1" header="0.5" footer="0.5"/>
  <pageSetup orientation="portrait" r:id="rId2"/>
  <headerFooter alignWithMargins="0"/>
  <drawing r:id="rId3"/>
  <legacyDrawing r:id="rId4"/>
  <picture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/>
  <dimension ref="B1:W202"/>
  <sheetViews>
    <sheetView showGridLines="0" zoomScale="80" workbookViewId="0">
      <selection activeCell="F4" sqref="F4:J4"/>
    </sheetView>
  </sheetViews>
  <sheetFormatPr defaultColWidth="9.140625" defaultRowHeight="12.75"/>
  <cols>
    <col min="1" max="1" width="1.7109375" style="3" customWidth="1"/>
    <col min="2" max="2" width="8.85546875" style="3" customWidth="1"/>
    <col min="3" max="3" width="25.140625" style="3" customWidth="1"/>
    <col min="4" max="4" width="53.28515625" style="3" customWidth="1"/>
    <col min="5" max="5" width="4.28515625" style="3" customWidth="1"/>
    <col min="6" max="6" width="22.42578125" style="3" customWidth="1"/>
    <col min="7" max="8" width="8.5703125" style="3" bestFit="1" customWidth="1"/>
    <col min="9" max="9" width="9.28515625" style="3" bestFit="1" customWidth="1"/>
    <col min="10" max="11" width="8.7109375" style="3" customWidth="1"/>
    <col min="12" max="12" width="6.28515625" style="3" customWidth="1"/>
    <col min="13" max="13" width="1.140625" style="3" customWidth="1"/>
    <col min="14" max="15" width="9.140625" style="3"/>
    <col min="16" max="16" width="22.42578125" style="3" bestFit="1" customWidth="1"/>
    <col min="17" max="17" width="13.140625" style="3" customWidth="1"/>
    <col min="18" max="18" width="62.42578125" style="3" customWidth="1"/>
    <col min="19" max="19" width="11.7109375" style="3" customWidth="1"/>
    <col min="20" max="20" width="17.85546875" style="3" customWidth="1"/>
    <col min="21" max="21" width="9.5703125" style="3" bestFit="1" customWidth="1"/>
    <col min="22" max="22" width="11" style="3" bestFit="1" customWidth="1"/>
    <col min="23" max="23" width="9.5703125" style="3" bestFit="1" customWidth="1"/>
    <col min="24" max="24" width="9.140625" style="3"/>
    <col min="25" max="26" width="9.5703125" style="3" bestFit="1" customWidth="1"/>
    <col min="27" max="29" width="9.140625" style="3"/>
    <col min="30" max="30" width="22.5703125" style="3" bestFit="1" customWidth="1"/>
    <col min="31" max="31" width="16.5703125" style="3" bestFit="1" customWidth="1"/>
    <col min="32" max="33" width="16.42578125" style="3" customWidth="1"/>
    <col min="34" max="34" width="9.5703125" style="3" bestFit="1" customWidth="1"/>
    <col min="35" max="16384" width="9.140625" style="3"/>
  </cols>
  <sheetData>
    <row r="1" spans="2:22" ht="6" customHeight="1"/>
    <row r="2" spans="2:22" ht="9.75" customHeight="1"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U2" s="80" t="s">
        <v>145</v>
      </c>
    </row>
    <row r="3" spans="2:22" ht="30" customHeight="1" thickBot="1">
      <c r="B3" s="25"/>
      <c r="C3" s="25" t="s">
        <v>13</v>
      </c>
      <c r="D3" s="25"/>
      <c r="E3" s="25"/>
      <c r="F3" s="36">
        <f ca="1">TODAY()</f>
        <v>43129</v>
      </c>
      <c r="G3" s="25"/>
      <c r="H3" s="25"/>
      <c r="I3" s="25"/>
      <c r="J3" s="25"/>
      <c r="K3" s="25"/>
      <c r="L3" s="25"/>
      <c r="M3" s="4"/>
      <c r="U3" s="84" t="s">
        <v>146</v>
      </c>
    </row>
    <row r="4" spans="2:22" ht="14.25" thickTop="1" thickBot="1">
      <c r="B4" s="20"/>
      <c r="C4" s="20"/>
      <c r="D4" s="20"/>
      <c r="E4" s="20"/>
      <c r="F4" s="20"/>
      <c r="G4" s="20"/>
      <c r="H4" s="20"/>
      <c r="I4" s="20"/>
      <c r="J4" s="21"/>
      <c r="K4" s="20"/>
      <c r="L4" s="20"/>
      <c r="M4" s="4"/>
      <c r="U4" s="82" t="s">
        <v>105</v>
      </c>
      <c r="V4" s="35"/>
    </row>
    <row r="5" spans="2:22" ht="13.5" thickBot="1">
      <c r="B5" s="1"/>
      <c r="C5" s="85" t="s">
        <v>11</v>
      </c>
      <c r="D5" s="86" t="str">
        <f ca="1">_xll.HLV5r3.Financial.Cache.CreateCurve_Old( C6:D13, F11:F31, G11:G31, H11:H31)</f>
        <v>Market.LIVE.InflationCurve.GBP-RPI-3M</v>
      </c>
      <c r="E5" s="2"/>
      <c r="F5" s="28" t="s">
        <v>19</v>
      </c>
      <c r="G5" s="29"/>
      <c r="H5" s="2"/>
      <c r="I5" s="2"/>
      <c r="J5" s="26" t="s">
        <v>26</v>
      </c>
      <c r="K5" s="40"/>
      <c r="L5" s="1"/>
      <c r="M5" s="4"/>
      <c r="V5" s="35"/>
    </row>
    <row r="6" spans="2:22">
      <c r="B6" s="1"/>
      <c r="C6" s="87" t="s">
        <v>147</v>
      </c>
      <c r="D6" s="88" t="s">
        <v>115</v>
      </c>
      <c r="E6" s="2"/>
      <c r="F6" s="17" t="s">
        <v>15</v>
      </c>
      <c r="G6" s="38"/>
      <c r="H6" s="2"/>
      <c r="I6" s="2"/>
      <c r="J6" s="41" t="s">
        <v>27</v>
      </c>
      <c r="K6" s="42" t="s">
        <v>14</v>
      </c>
      <c r="L6" s="1"/>
      <c r="M6" s="4"/>
      <c r="V6" s="35"/>
    </row>
    <row r="7" spans="2:22">
      <c r="B7" s="1"/>
      <c r="C7" s="89" t="s">
        <v>148</v>
      </c>
      <c r="D7" s="90">
        <f ca="1">TODAY()</f>
        <v>43129</v>
      </c>
      <c r="E7" s="1"/>
      <c r="F7" s="19" t="s">
        <v>16</v>
      </c>
      <c r="G7" s="14"/>
      <c r="H7" s="2"/>
      <c r="I7" s="2"/>
      <c r="J7" s="43" t="s">
        <v>28</v>
      </c>
      <c r="K7" s="49" t="s">
        <v>31</v>
      </c>
      <c r="L7" s="1"/>
      <c r="M7" s="4"/>
      <c r="V7" s="35"/>
    </row>
    <row r="8" spans="2:22" ht="13.5" thickBot="1">
      <c r="B8" s="1"/>
      <c r="C8" s="91" t="s">
        <v>149</v>
      </c>
      <c r="D8" s="92" t="s">
        <v>150</v>
      </c>
      <c r="E8" s="1"/>
      <c r="F8" s="1"/>
      <c r="G8" s="1"/>
      <c r="H8" s="2"/>
      <c r="I8" s="2"/>
      <c r="J8" s="2"/>
      <c r="K8" s="1"/>
      <c r="L8" s="1"/>
      <c r="M8" s="4"/>
      <c r="V8" s="35"/>
    </row>
    <row r="9" spans="2:22">
      <c r="B9" s="1"/>
      <c r="C9" s="89" t="s">
        <v>20</v>
      </c>
      <c r="D9" s="93" t="s">
        <v>152</v>
      </c>
      <c r="E9" s="1"/>
      <c r="F9" s="26" t="s">
        <v>12</v>
      </c>
      <c r="G9" s="27"/>
      <c r="H9" s="5"/>
      <c r="I9" s="5"/>
      <c r="J9" s="5"/>
      <c r="K9" s="5"/>
      <c r="L9" s="1"/>
      <c r="M9" s="4"/>
      <c r="V9" s="35"/>
    </row>
    <row r="10" spans="2:22" ht="13.5">
      <c r="B10" s="1"/>
      <c r="C10" s="89" t="s">
        <v>21</v>
      </c>
      <c r="D10" s="92" t="s">
        <v>22</v>
      </c>
      <c r="E10" s="1"/>
      <c r="F10" s="73" t="s">
        <v>17</v>
      </c>
      <c r="G10" s="74" t="s">
        <v>18</v>
      </c>
      <c r="H10" s="75" t="s">
        <v>101</v>
      </c>
      <c r="I10" s="73" t="s">
        <v>5</v>
      </c>
      <c r="J10" s="5"/>
      <c r="K10" s="5"/>
      <c r="L10" s="1"/>
      <c r="M10" s="4"/>
      <c r="V10" s="35"/>
    </row>
    <row r="11" spans="2:22">
      <c r="B11" s="1"/>
      <c r="C11" s="89" t="s">
        <v>151</v>
      </c>
      <c r="D11" s="92" t="str">
        <f>D9&amp;"-"&amp;D10</f>
        <v>GBP-RPI-3M</v>
      </c>
      <c r="E11" s="5"/>
      <c r="F11" s="76" t="str">
        <f t="shared" ref="F11:F17" si="0">$D$15&amp;"-CPIndex-"&amp;I11</f>
        <v>GBP-CPIndex-1D</v>
      </c>
      <c r="G11" s="39">
        <f>Rates!B2/100</f>
        <v>2.8199999999999999E-2</v>
      </c>
      <c r="H11" s="39">
        <v>0</v>
      </c>
      <c r="I11" s="77" t="s">
        <v>44</v>
      </c>
      <c r="J11" s="5"/>
      <c r="K11" s="5"/>
      <c r="L11" s="1"/>
      <c r="M11" s="4"/>
      <c r="V11" s="35"/>
    </row>
    <row r="12" spans="2:22">
      <c r="B12" s="1"/>
      <c r="C12" s="89" t="s">
        <v>153</v>
      </c>
      <c r="D12" s="90">
        <f ca="1">D7</f>
        <v>43129</v>
      </c>
      <c r="E12" s="5"/>
      <c r="F12" s="12" t="str">
        <f t="shared" si="0"/>
        <v>GBP-CPIndex-1M</v>
      </c>
      <c r="G12" s="13">
        <f>Rates!B3/100</f>
        <v>2.8199999999999999E-2</v>
      </c>
      <c r="H12" s="13">
        <v>0</v>
      </c>
      <c r="I12" s="51" t="s">
        <v>25</v>
      </c>
      <c r="J12" s="5"/>
      <c r="K12" s="5"/>
      <c r="L12" s="1"/>
      <c r="M12" s="4"/>
      <c r="V12" s="35"/>
    </row>
    <row r="13" spans="2:22" ht="13.5" thickBot="1">
      <c r="B13" s="1"/>
      <c r="C13" s="94" t="s">
        <v>23</v>
      </c>
      <c r="D13" s="95" t="s">
        <v>146</v>
      </c>
      <c r="E13" s="5"/>
      <c r="F13" s="12" t="str">
        <f t="shared" si="0"/>
        <v>GBP-CPIndex-2M</v>
      </c>
      <c r="G13" s="13">
        <f>Rates!B4/100</f>
        <v>2.8199999999999999E-2</v>
      </c>
      <c r="H13" s="13">
        <v>0</v>
      </c>
      <c r="I13" s="51" t="s">
        <v>45</v>
      </c>
      <c r="J13" s="5"/>
      <c r="K13" s="5"/>
      <c r="L13" s="1"/>
      <c r="M13" s="4"/>
      <c r="V13" s="35"/>
    </row>
    <row r="14" spans="2:22">
      <c r="B14" s="1"/>
      <c r="C14" s="1"/>
      <c r="D14" s="1"/>
      <c r="E14" s="5"/>
      <c r="F14" s="12" t="str">
        <f t="shared" si="0"/>
        <v>GBP-CPIndex-3M</v>
      </c>
      <c r="G14" s="13">
        <f>Rates!B5/100</f>
        <v>2.8199999999999999E-2</v>
      </c>
      <c r="H14" s="13">
        <v>0</v>
      </c>
      <c r="I14" s="51" t="s">
        <v>22</v>
      </c>
      <c r="J14" s="5"/>
      <c r="K14" s="5"/>
      <c r="L14" s="1"/>
      <c r="M14" s="4"/>
      <c r="V14" s="35"/>
    </row>
    <row r="15" spans="2:22">
      <c r="B15" s="1"/>
      <c r="C15" s="1"/>
      <c r="D15" s="1" t="s">
        <v>116</v>
      </c>
      <c r="E15" s="5"/>
      <c r="F15" s="12" t="str">
        <f t="shared" si="0"/>
        <v>GBP-CPIndex-4M</v>
      </c>
      <c r="G15" s="13">
        <f>Rates!B6/100</f>
        <v>2.8199999999999999E-2</v>
      </c>
      <c r="H15" s="13">
        <v>0</v>
      </c>
      <c r="I15" s="51" t="s">
        <v>53</v>
      </c>
      <c r="J15" s="5"/>
      <c r="K15" s="5"/>
      <c r="L15" s="1"/>
      <c r="M15" s="4"/>
      <c r="V15" s="35"/>
    </row>
    <row r="16" spans="2:22" ht="13.5" thickBot="1">
      <c r="B16" s="1"/>
      <c r="C16" s="1"/>
      <c r="D16" s="1"/>
      <c r="E16" s="5"/>
      <c r="F16" s="12" t="str">
        <f t="shared" si="0"/>
        <v>GBP-CPIndex-5M</v>
      </c>
      <c r="G16" s="13">
        <f>Rates!B7/100</f>
        <v>2.8199999999999999E-2</v>
      </c>
      <c r="H16" s="13">
        <v>0</v>
      </c>
      <c r="I16" s="51" t="s">
        <v>78</v>
      </c>
      <c r="J16" s="5"/>
      <c r="K16" s="5"/>
      <c r="L16" s="1"/>
      <c r="M16" s="4"/>
      <c r="V16" s="35"/>
    </row>
    <row r="17" spans="2:22">
      <c r="B17" s="1"/>
      <c r="C17" s="26" t="s">
        <v>4</v>
      </c>
      <c r="D17" s="27"/>
      <c r="E17" s="5"/>
      <c r="F17" s="12" t="str">
        <f t="shared" si="0"/>
        <v>GBP-CPIndex-6M</v>
      </c>
      <c r="G17" s="13">
        <f>Rates!B8/100</f>
        <v>2.8199999999999999E-2</v>
      </c>
      <c r="H17" s="13">
        <v>0</v>
      </c>
      <c r="I17" s="51" t="s">
        <v>24</v>
      </c>
      <c r="J17" s="5"/>
      <c r="K17" s="5"/>
      <c r="L17" s="1"/>
      <c r="M17" s="4"/>
      <c r="V17" s="35"/>
    </row>
    <row r="18" spans="2:22">
      <c r="B18" s="1"/>
      <c r="C18" s="1"/>
      <c r="D18" s="1"/>
      <c r="E18" s="5"/>
      <c r="F18" s="12" t="str">
        <f>$D$15&amp;"-"&amp;"ZCCPISwap-"&amp;I18</f>
        <v>GBP-ZCCPISwap-1Y</v>
      </c>
      <c r="G18" s="13">
        <f>Rates!E2/100</f>
        <v>2.8199999999999999E-2</v>
      </c>
      <c r="H18" s="13">
        <v>0</v>
      </c>
      <c r="I18" s="51" t="s">
        <v>55</v>
      </c>
      <c r="J18" s="5"/>
      <c r="K18" s="5"/>
      <c r="L18" s="1"/>
      <c r="M18" s="4"/>
      <c r="V18" s="35"/>
    </row>
    <row r="19" spans="2:22">
      <c r="B19" s="1"/>
      <c r="C19" s="1"/>
      <c r="D19" s="1"/>
      <c r="E19" s="5"/>
      <c r="F19" s="12" t="str">
        <f t="shared" ref="F19:F31" si="1">$D$15&amp;"-"&amp;"ZCCPISwap-"&amp;I19</f>
        <v>GBP-ZCCPISwap-2Y</v>
      </c>
      <c r="G19" s="13">
        <f>Rates!E3/100</f>
        <v>2.8149999999999998E-2</v>
      </c>
      <c r="H19" s="13">
        <v>0</v>
      </c>
      <c r="I19" s="51" t="s">
        <v>97</v>
      </c>
      <c r="J19" s="5"/>
      <c r="K19" s="5"/>
      <c r="L19" s="1"/>
      <c r="M19" s="4"/>
      <c r="V19" s="35"/>
    </row>
    <row r="20" spans="2:22">
      <c r="B20" s="1"/>
      <c r="C20" s="1"/>
      <c r="D20" s="1"/>
      <c r="E20" s="5"/>
      <c r="F20" s="12" t="str">
        <f t="shared" si="1"/>
        <v>GBP-ZCCPISwap-3Y</v>
      </c>
      <c r="G20" s="13">
        <f>Rates!E4/100</f>
        <v>2.81E-2</v>
      </c>
      <c r="H20" s="13">
        <v>0</v>
      </c>
      <c r="I20" s="51" t="s">
        <v>46</v>
      </c>
      <c r="J20" s="5"/>
      <c r="K20" s="5"/>
      <c r="L20" s="1"/>
      <c r="M20" s="4"/>
      <c r="V20" s="35"/>
    </row>
    <row r="21" spans="2:22">
      <c r="B21" s="1"/>
      <c r="C21" s="5"/>
      <c r="D21" s="5"/>
      <c r="E21" s="5"/>
      <c r="F21" s="12" t="str">
        <f t="shared" si="1"/>
        <v>GBP-ZCCPISwap-4Y</v>
      </c>
      <c r="G21" s="13">
        <f>Rates!E5/100</f>
        <v>2.819E-2</v>
      </c>
      <c r="H21" s="13">
        <v>0</v>
      </c>
      <c r="I21" s="51" t="s">
        <v>47</v>
      </c>
      <c r="J21" s="5"/>
      <c r="K21" s="5"/>
      <c r="L21" s="1"/>
      <c r="M21" s="4"/>
      <c r="V21" s="35"/>
    </row>
    <row r="22" spans="2:22">
      <c r="B22" s="1"/>
      <c r="C22" s="5"/>
      <c r="D22" s="5"/>
      <c r="E22" s="5"/>
      <c r="F22" s="12" t="str">
        <f t="shared" si="1"/>
        <v>GBP-ZCCPISwap-5Y</v>
      </c>
      <c r="G22" s="13">
        <f>Rates!E6/100</f>
        <v>2.8149999999999998E-2</v>
      </c>
      <c r="H22" s="13">
        <v>0</v>
      </c>
      <c r="I22" s="51" t="s">
        <v>48</v>
      </c>
      <c r="J22" s="5"/>
      <c r="K22" s="5"/>
      <c r="L22" s="1"/>
      <c r="M22" s="4"/>
      <c r="V22" s="35"/>
    </row>
    <row r="23" spans="2:22">
      <c r="B23" s="1"/>
      <c r="C23" s="5"/>
      <c r="D23" s="5"/>
      <c r="E23" s="5"/>
      <c r="F23" s="12" t="str">
        <f t="shared" si="1"/>
        <v>GBP-ZCCPISwap-7Y</v>
      </c>
      <c r="G23" s="13">
        <f>Rates!E7/100</f>
        <v>2.87E-2</v>
      </c>
      <c r="H23" s="13">
        <v>0</v>
      </c>
      <c r="I23" s="51" t="s">
        <v>49</v>
      </c>
      <c r="J23" s="5"/>
      <c r="K23" s="5"/>
      <c r="L23" s="1"/>
      <c r="M23" s="4"/>
      <c r="V23" s="35"/>
    </row>
    <row r="24" spans="2:22">
      <c r="B24" s="1"/>
      <c r="C24" s="5"/>
      <c r="D24" s="5"/>
      <c r="E24" s="5"/>
      <c r="F24" s="12" t="str">
        <f t="shared" si="1"/>
        <v>GBP-ZCCPISwap-8Y</v>
      </c>
      <c r="G24" s="13">
        <f>Rates!E8/100</f>
        <v>2.717E-2</v>
      </c>
      <c r="H24" s="13">
        <v>0</v>
      </c>
      <c r="I24" s="51" t="s">
        <v>98</v>
      </c>
      <c r="J24" s="5"/>
      <c r="K24" s="5"/>
      <c r="L24" s="1"/>
      <c r="M24" s="4"/>
      <c r="V24" s="35"/>
    </row>
    <row r="25" spans="2:22">
      <c r="B25" s="1"/>
      <c r="C25" s="5"/>
      <c r="D25" s="5"/>
      <c r="E25" s="5"/>
      <c r="F25" s="12" t="str">
        <f t="shared" si="1"/>
        <v>GBP-ZCCPISwap-9Y</v>
      </c>
      <c r="G25" s="13">
        <f>Rates!E9/100</f>
        <v>2.733E-2</v>
      </c>
      <c r="H25" s="13">
        <v>0</v>
      </c>
      <c r="I25" s="51" t="s">
        <v>102</v>
      </c>
      <c r="J25" s="5"/>
      <c r="K25" s="5"/>
      <c r="L25" s="1"/>
      <c r="M25" s="4"/>
      <c r="V25" s="35"/>
    </row>
    <row r="26" spans="2:22">
      <c r="B26" s="1"/>
      <c r="C26" s="5"/>
      <c r="D26" s="5"/>
      <c r="E26" s="5"/>
      <c r="F26" s="12" t="str">
        <f t="shared" si="1"/>
        <v>GBP-ZCCPISwap-10Y</v>
      </c>
      <c r="G26" s="13">
        <f>Rates!E10/100</f>
        <v>2.8450000000000003E-2</v>
      </c>
      <c r="H26" s="13">
        <v>0</v>
      </c>
      <c r="I26" s="51" t="s">
        <v>50</v>
      </c>
      <c r="J26" s="5"/>
      <c r="K26" s="5"/>
      <c r="L26" s="1"/>
      <c r="M26" s="4"/>
      <c r="V26" s="35"/>
    </row>
    <row r="27" spans="2:22">
      <c r="B27" s="1"/>
      <c r="C27" s="5"/>
      <c r="D27" s="5"/>
      <c r="E27" s="5"/>
      <c r="F27" s="12" t="str">
        <f t="shared" si="1"/>
        <v>GBP-ZCCPISwap-12Y</v>
      </c>
      <c r="G27" s="13">
        <f>Rates!E11/100</f>
        <v>2.8539999999999999E-2</v>
      </c>
      <c r="H27" s="13">
        <v>0</v>
      </c>
      <c r="I27" s="51" t="s">
        <v>99</v>
      </c>
      <c r="J27" s="5"/>
      <c r="K27" s="5"/>
      <c r="L27" s="1"/>
      <c r="M27" s="4"/>
      <c r="V27" s="35"/>
    </row>
    <row r="28" spans="2:22">
      <c r="B28" s="1"/>
      <c r="C28" s="5"/>
      <c r="D28" s="5"/>
      <c r="E28" s="5"/>
      <c r="F28" s="12" t="str">
        <f t="shared" si="1"/>
        <v>GBP-ZCCPISwap-15Y</v>
      </c>
      <c r="G28" s="13">
        <f>Rates!E12/100</f>
        <v>2.8549999999999999E-2</v>
      </c>
      <c r="H28" s="13">
        <v>0</v>
      </c>
      <c r="I28" s="51" t="s">
        <v>51</v>
      </c>
      <c r="J28" s="5"/>
      <c r="K28" s="5"/>
      <c r="L28" s="1"/>
      <c r="M28" s="4"/>
      <c r="V28" s="35"/>
    </row>
    <row r="29" spans="2:22">
      <c r="B29" s="1"/>
      <c r="C29" s="5"/>
      <c r="D29" s="5"/>
      <c r="E29" s="5"/>
      <c r="F29" s="12" t="str">
        <f t="shared" si="1"/>
        <v>GBP-ZCCPISwap-20Y</v>
      </c>
      <c r="G29" s="13">
        <f>Rates!E13/100</f>
        <v>2.8549999999999999E-2</v>
      </c>
      <c r="H29" s="13">
        <v>0</v>
      </c>
      <c r="I29" s="51" t="s">
        <v>52</v>
      </c>
      <c r="J29" s="5"/>
      <c r="K29" s="5"/>
      <c r="L29" s="1"/>
      <c r="M29" s="4"/>
      <c r="V29" s="35"/>
    </row>
    <row r="30" spans="2:22">
      <c r="B30" s="1"/>
      <c r="C30" s="5"/>
      <c r="D30" s="5"/>
      <c r="E30" s="5"/>
      <c r="F30" s="12" t="str">
        <f t="shared" si="1"/>
        <v>GBP-ZCCPISwap-25Y</v>
      </c>
      <c r="G30" s="13">
        <f>Rates!E14/100</f>
        <v>2.8549999999999999E-2</v>
      </c>
      <c r="H30" s="13">
        <v>0</v>
      </c>
      <c r="I30" s="51" t="s">
        <v>76</v>
      </c>
      <c r="J30" s="5"/>
      <c r="K30" s="5"/>
      <c r="L30" s="1"/>
      <c r="M30" s="4"/>
      <c r="V30" s="35"/>
    </row>
    <row r="31" spans="2:22">
      <c r="B31" s="1"/>
      <c r="C31" s="5"/>
      <c r="D31" s="5"/>
      <c r="E31" s="5"/>
      <c r="F31" s="12" t="str">
        <f t="shared" si="1"/>
        <v>GBP-ZCCPISwap-30Y</v>
      </c>
      <c r="G31" s="13">
        <f>Rates!E15/100</f>
        <v>2.8549999999999999E-2</v>
      </c>
      <c r="H31" s="13">
        <v>0</v>
      </c>
      <c r="I31" s="51" t="s">
        <v>77</v>
      </c>
      <c r="J31" s="5"/>
      <c r="K31" s="5"/>
      <c r="L31" s="1"/>
      <c r="M31" s="4"/>
      <c r="V31" s="35"/>
    </row>
    <row r="32" spans="2:22">
      <c r="B32" s="1"/>
      <c r="C32" s="5"/>
      <c r="D32" s="5"/>
      <c r="E32" s="5"/>
      <c r="F32" s="78"/>
      <c r="G32" s="14"/>
      <c r="H32" s="14"/>
      <c r="I32" s="79"/>
      <c r="J32" s="5"/>
      <c r="K32" s="5"/>
      <c r="L32" s="1"/>
      <c r="M32" s="4"/>
      <c r="V32" s="35"/>
    </row>
    <row r="33" spans="2:22">
      <c r="B33" s="1"/>
      <c r="C33" s="5"/>
      <c r="D33" s="5"/>
      <c r="E33" s="5"/>
      <c r="F33" s="5"/>
      <c r="G33" s="5"/>
      <c r="H33" s="5"/>
      <c r="I33" s="5"/>
      <c r="J33" s="5"/>
      <c r="K33" s="1"/>
      <c r="L33" s="1"/>
      <c r="M33" s="4"/>
      <c r="V33" s="35"/>
    </row>
    <row r="34" spans="2:22">
      <c r="B34" s="1"/>
      <c r="C34" s="5"/>
      <c r="D34" s="5"/>
      <c r="E34" s="5"/>
      <c r="F34" s="5"/>
      <c r="G34" s="5"/>
      <c r="H34" s="5"/>
      <c r="I34" s="5"/>
      <c r="J34" s="5"/>
      <c r="K34" s="1"/>
      <c r="L34" s="1"/>
      <c r="M34" s="4"/>
      <c r="V34" s="35"/>
    </row>
    <row r="35" spans="2:22">
      <c r="B35" s="1"/>
      <c r="C35" s="5"/>
      <c r="D35" s="5"/>
      <c r="E35" s="5"/>
      <c r="F35" s="5"/>
      <c r="G35" s="5"/>
      <c r="H35" s="5"/>
      <c r="I35" s="5"/>
      <c r="J35" s="5"/>
      <c r="K35" s="1"/>
      <c r="L35" s="1"/>
      <c r="M35" s="4"/>
      <c r="V35" s="35"/>
    </row>
    <row r="36" spans="2:22">
      <c r="B36" s="1"/>
      <c r="C36" s="5"/>
      <c r="D36" s="5"/>
      <c r="E36" s="5"/>
      <c r="F36" s="5"/>
      <c r="G36" s="5"/>
      <c r="H36" s="5"/>
      <c r="I36" s="5"/>
      <c r="J36" s="5"/>
      <c r="K36" s="1"/>
      <c r="L36" s="1"/>
      <c r="M36" s="4"/>
      <c r="V36" s="35"/>
    </row>
    <row r="37" spans="2:22">
      <c r="B37" s="1"/>
      <c r="C37" s="5"/>
      <c r="D37" s="5"/>
      <c r="E37" s="5"/>
      <c r="F37" s="5"/>
      <c r="G37" s="5"/>
      <c r="H37" s="5"/>
      <c r="I37" s="5"/>
      <c r="J37" s="5"/>
      <c r="K37" s="1"/>
      <c r="L37" s="1"/>
      <c r="M37" s="4"/>
      <c r="V37" s="35"/>
    </row>
    <row r="38" spans="2:22">
      <c r="B38" s="1"/>
      <c r="C38" s="5"/>
      <c r="D38" s="5"/>
      <c r="E38" s="5"/>
      <c r="F38" s="5"/>
      <c r="G38" s="5"/>
      <c r="H38" s="5"/>
      <c r="I38" s="5"/>
      <c r="J38" s="5"/>
      <c r="K38" s="1"/>
      <c r="L38" s="1"/>
      <c r="M38" s="4"/>
      <c r="V38" s="35"/>
    </row>
    <row r="39" spans="2:22">
      <c r="B39" s="1"/>
      <c r="C39" s="5"/>
      <c r="D39" s="5"/>
      <c r="E39" s="5"/>
      <c r="F39" s="5"/>
      <c r="G39" s="5"/>
      <c r="H39" s="5"/>
      <c r="I39" s="5"/>
      <c r="J39" s="5"/>
      <c r="K39" s="1"/>
      <c r="L39" s="1"/>
      <c r="M39" s="4"/>
      <c r="V39" s="35"/>
    </row>
    <row r="40" spans="2:22">
      <c r="B40" s="1"/>
      <c r="C40" s="5"/>
      <c r="D40" s="5"/>
      <c r="E40" s="5"/>
      <c r="F40" s="5"/>
      <c r="G40" s="5"/>
      <c r="H40" s="5"/>
      <c r="I40" s="5"/>
      <c r="J40" s="5"/>
      <c r="K40" s="1"/>
      <c r="L40" s="1"/>
      <c r="M40" s="4"/>
      <c r="V40" s="35"/>
    </row>
    <row r="41" spans="2:22">
      <c r="B41" s="1"/>
      <c r="C41" s="5"/>
      <c r="D41" s="5"/>
      <c r="E41" s="5"/>
      <c r="F41" s="5"/>
      <c r="G41" s="5"/>
      <c r="H41" s="5"/>
      <c r="I41" s="5"/>
      <c r="J41" s="5"/>
      <c r="K41" s="1"/>
      <c r="L41" s="1"/>
      <c r="M41" s="4"/>
      <c r="V41" s="35"/>
    </row>
    <row r="42" spans="2:22">
      <c r="B42" s="1"/>
      <c r="C42" s="5"/>
      <c r="D42" s="5"/>
      <c r="E42" s="5"/>
      <c r="F42" s="5"/>
      <c r="G42" s="5"/>
      <c r="H42" s="5"/>
      <c r="I42" s="5"/>
      <c r="J42" s="5"/>
      <c r="K42" s="1"/>
      <c r="L42" s="1"/>
      <c r="M42" s="4"/>
    </row>
    <row r="43" spans="2:22">
      <c r="B43" s="1"/>
      <c r="C43" s="5"/>
      <c r="D43" s="5"/>
      <c r="E43" s="5"/>
      <c r="F43" s="5"/>
      <c r="G43" s="5"/>
      <c r="H43" s="5"/>
      <c r="I43" s="5"/>
      <c r="J43" s="5"/>
      <c r="K43" s="1"/>
      <c r="L43" s="1"/>
      <c r="M43" s="4"/>
    </row>
    <row r="44" spans="2:22">
      <c r="B44" s="1"/>
      <c r="C44" s="5"/>
      <c r="D44" s="5"/>
      <c r="E44" s="5"/>
      <c r="F44" s="5"/>
      <c r="G44" s="5"/>
      <c r="H44" s="5"/>
      <c r="I44" s="5"/>
      <c r="J44" s="5"/>
      <c r="K44" s="1"/>
      <c r="L44" s="1"/>
      <c r="M44" s="4"/>
      <c r="R44" s="3" t="s">
        <v>103</v>
      </c>
      <c r="V44" s="7"/>
    </row>
    <row r="45" spans="2:22">
      <c r="B45" s="1"/>
      <c r="C45" s="5"/>
      <c r="D45" s="5"/>
      <c r="E45" s="5"/>
      <c r="F45" s="5"/>
      <c r="G45" s="5"/>
      <c r="H45" s="5"/>
      <c r="I45" s="5"/>
      <c r="J45" s="5"/>
      <c r="K45" s="1"/>
      <c r="L45" s="1"/>
      <c r="M45" s="4"/>
      <c r="V45" s="7"/>
    </row>
    <row r="46" spans="2:22" ht="13.5" thickBot="1">
      <c r="B46" s="1"/>
      <c r="C46" s="5"/>
      <c r="D46" s="5"/>
      <c r="E46" s="5"/>
      <c r="F46" s="5"/>
      <c r="G46" s="5"/>
      <c r="H46" s="5"/>
      <c r="I46" s="5"/>
      <c r="J46" s="5"/>
      <c r="K46" s="5"/>
      <c r="L46" s="1"/>
      <c r="M46" s="4"/>
      <c r="V46" s="7"/>
    </row>
    <row r="47" spans="2:22" ht="13.5" thickBot="1">
      <c r="B47" s="1"/>
      <c r="C47" s="28" t="s">
        <v>8</v>
      </c>
      <c r="D47" s="32"/>
      <c r="E47" s="5"/>
      <c r="F47" s="5"/>
      <c r="G47" s="5"/>
      <c r="H47" s="30" t="s">
        <v>6</v>
      </c>
      <c r="I47" s="31"/>
      <c r="J47" s="31"/>
      <c r="K47" s="31"/>
      <c r="L47" s="1"/>
      <c r="M47" s="4"/>
      <c r="V47" s="7"/>
    </row>
    <row r="48" spans="2:22">
      <c r="B48" s="1"/>
      <c r="C48" s="18" t="s">
        <v>9</v>
      </c>
      <c r="D48" s="34"/>
      <c r="E48" s="5"/>
      <c r="F48" s="5"/>
      <c r="G48" s="5"/>
      <c r="H48" s="15" t="s">
        <v>7</v>
      </c>
      <c r="I48" s="15"/>
      <c r="J48" s="33"/>
      <c r="K48" s="16"/>
      <c r="L48" s="1"/>
      <c r="M48" s="4"/>
      <c r="V48" s="7"/>
    </row>
    <row r="49" spans="2:23">
      <c r="B49" s="1"/>
      <c r="C49" s="11" t="s">
        <v>10</v>
      </c>
      <c r="D49" s="37" t="str">
        <f>D9</f>
        <v>GBP-RPI</v>
      </c>
      <c r="E49" s="5"/>
      <c r="F49" s="5"/>
      <c r="G49" s="5"/>
      <c r="H49" s="15"/>
      <c r="I49" s="15"/>
      <c r="J49" s="33"/>
      <c r="K49" s="16"/>
      <c r="L49" s="1"/>
      <c r="M49" s="4"/>
      <c r="V49" s="7"/>
    </row>
    <row r="50" spans="2:23">
      <c r="B50" s="23" t="str">
        <f>"Last Update "&amp;TEXT(D9,"dd-mmm-yy-hh-mm-ss")</f>
        <v>Last Update GBP-RPI</v>
      </c>
      <c r="C50" s="5"/>
      <c r="D50" s="5"/>
      <c r="E50" s="5"/>
      <c r="F50" s="5"/>
      <c r="G50" s="5"/>
      <c r="H50" s="15"/>
      <c r="I50" s="15"/>
      <c r="J50" s="33"/>
      <c r="K50" s="16"/>
      <c r="L50" s="1"/>
      <c r="M50" s="4"/>
    </row>
    <row r="51" spans="2:23">
      <c r="B51" s="5"/>
      <c r="C51" s="1"/>
      <c r="D51" s="5"/>
      <c r="E51" s="5"/>
      <c r="F51" s="5"/>
      <c r="G51" s="5"/>
      <c r="H51" s="1"/>
      <c r="I51" s="1"/>
      <c r="J51" s="1"/>
      <c r="K51" s="1"/>
      <c r="L51" s="1"/>
      <c r="M51" s="4"/>
      <c r="U51" s="8"/>
    </row>
    <row r="52" spans="2:23">
      <c r="B52" s="1"/>
      <c r="C52" s="1"/>
      <c r="D52" s="1"/>
      <c r="E52" s="1"/>
      <c r="F52" s="1"/>
      <c r="G52" s="1"/>
      <c r="H52" s="1"/>
      <c r="I52" s="1"/>
      <c r="J52" s="1"/>
      <c r="K52" s="1"/>
      <c r="L52" s="22"/>
      <c r="M52" s="4"/>
    </row>
    <row r="53" spans="2:2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8" spans="2:23">
      <c r="T58" s="8" t="s">
        <v>0</v>
      </c>
      <c r="U58" s="8" t="s">
        <v>1</v>
      </c>
      <c r="V58" s="9" t="s">
        <v>2</v>
      </c>
      <c r="W58" s="8" t="s">
        <v>3</v>
      </c>
    </row>
    <row r="59" spans="2:23">
      <c r="T59" s="7">
        <f ca="1">D7</f>
        <v>43129</v>
      </c>
      <c r="U59" s="3">
        <f ca="1">_xll.HLV5r3.Financial.Cache.GetValue(IRCurve6m,T59)</f>
        <v>1</v>
      </c>
      <c r="V59" s="10">
        <f ca="1">V60</f>
        <v>2.8199999999995451E-2</v>
      </c>
      <c r="W59" s="10">
        <f ca="1">W60</f>
        <v>2.8186662034200217E-2</v>
      </c>
    </row>
    <row r="60" spans="2:23">
      <c r="T60" s="7">
        <f ca="1">T59+30</f>
        <v>43159</v>
      </c>
      <c r="U60" s="3">
        <f ca="1">_xll.HLV5r3.Financial.Cache.GetValue(IRCurve6m,T60)</f>
        <v>0.99768755159274702</v>
      </c>
      <c r="V60" s="10">
        <f ca="1">(U59/U60-1)*365/(T60-T59)</f>
        <v>2.8199999999995451E-2</v>
      </c>
      <c r="W60" s="10">
        <f t="shared" ref="W60:W123" ca="1" si="2">-LN(U60)/(T60-$T$59)*365.25</f>
        <v>2.8186662034200217E-2</v>
      </c>
    </row>
    <row r="61" spans="2:23">
      <c r="T61" s="7">
        <f t="shared" ref="T61:T124" ca="1" si="3">T60+30</f>
        <v>43189</v>
      </c>
      <c r="U61" s="3">
        <f ca="1">_xll.HLV5r3.Financial.Cache.GetValue(IRCurve6m,T61)</f>
        <v>0.9953857730646497</v>
      </c>
      <c r="V61" s="10">
        <f t="shared" ref="V61:V124" ca="1" si="4">(U60/U61-1)*365/(T61-T60)</f>
        <v>2.8134792408803826E-2</v>
      </c>
      <c r="W61" s="10">
        <f t="shared" ca="1" si="2"/>
        <v>2.8154111266446048E-2</v>
      </c>
    </row>
    <row r="62" spans="2:23">
      <c r="T62" s="7">
        <f t="shared" ca="1" si="3"/>
        <v>43219</v>
      </c>
      <c r="U62" s="3">
        <f ca="1">_xll.HLV5r3.Financial.Cache.GetValue(IRCurve6m,T62)</f>
        <v>0.99309459115846799</v>
      </c>
      <c r="V62" s="10">
        <f t="shared" ca="1" si="4"/>
        <v>2.8069880526379005E-2</v>
      </c>
      <c r="W62" s="10">
        <f t="shared" ca="1" si="2"/>
        <v>2.812165879271563E-2</v>
      </c>
    </row>
    <row r="63" spans="2:23">
      <c r="T63" s="7">
        <f t="shared" ca="1" si="3"/>
        <v>43249</v>
      </c>
      <c r="U63" s="3">
        <f ca="1">_xll.HLV5r3.Financial.Cache.GetValue(IRCurve6m,T63)</f>
        <v>0.99081393328700496</v>
      </c>
      <c r="V63" s="10">
        <f t="shared" ca="1" si="4"/>
        <v>2.8005262310700513E-2</v>
      </c>
      <c r="W63" s="10">
        <f t="shared" ca="1" si="2"/>
        <v>2.8089304104505629E-2</v>
      </c>
    </row>
    <row r="64" spans="2:23">
      <c r="T64" s="7">
        <f t="shared" ca="1" si="3"/>
        <v>43279</v>
      </c>
      <c r="U64" s="3">
        <f ca="1">_xll.HLV5r3.Financial.Cache.GetValue(IRCurve6m,T64)</f>
        <v>0.98854372546355918</v>
      </c>
      <c r="V64" s="10">
        <f t="shared" ca="1" si="4"/>
        <v>2.7940961173945178E-2</v>
      </c>
      <c r="W64" s="10">
        <f t="shared" ca="1" si="2"/>
        <v>2.8057051775952406E-2</v>
      </c>
    </row>
    <row r="65" spans="20:23">
      <c r="T65" s="7">
        <f t="shared" ca="1" si="3"/>
        <v>43309</v>
      </c>
      <c r="U65" s="3">
        <f ca="1">_xll.HLV5r3.Financial.Cache.GetValue(IRCurve6m,T65)</f>
        <v>0.9862838969016251</v>
      </c>
      <c r="V65" s="10">
        <f t="shared" ca="1" si="4"/>
        <v>2.787694387309525E-2</v>
      </c>
      <c r="W65" s="10">
        <f t="shared" ca="1" si="2"/>
        <v>2.8024897800979533E-2</v>
      </c>
    </row>
    <row r="66" spans="20:23">
      <c r="T66" s="7">
        <f t="shared" ca="1" si="3"/>
        <v>43339</v>
      </c>
      <c r="U66" s="3">
        <f ca="1">_xll.HLV5r3.Financial.Cache.GetValue(IRCurve6m,T66)</f>
        <v>0.98403388410373593</v>
      </c>
      <c r="V66" s="10">
        <f t="shared" ca="1" si="4"/>
        <v>2.7819322230538551E-2</v>
      </c>
      <c r="W66" s="10">
        <f t="shared" ca="1" si="2"/>
        <v>2.799371218585173E-2</v>
      </c>
    </row>
    <row r="67" spans="20:23">
      <c r="T67" s="7">
        <f t="shared" ca="1" si="3"/>
        <v>43369</v>
      </c>
      <c r="U67" s="3">
        <f ca="1">_xll.HLV5r3.Financial.Cache.GetValue(IRCurve6m,T67)</f>
        <v>0.98179398956029917</v>
      </c>
      <c r="V67" s="10">
        <f t="shared" ca="1" si="4"/>
        <v>2.7757401825901584E-2</v>
      </c>
      <c r="W67" s="10">
        <f t="shared" ca="1" si="2"/>
        <v>2.7962595272399745E-2</v>
      </c>
    </row>
    <row r="68" spans="20:23">
      <c r="T68" s="7">
        <f t="shared" ca="1" si="3"/>
        <v>43399</v>
      </c>
      <c r="U68" s="3">
        <f ca="1">_xll.HLV5r3.Financial.Cache.GetValue(IRCurve6m,T68)</f>
        <v>0.97956420085870222</v>
      </c>
      <c r="V68" s="10">
        <f t="shared" ca="1" si="4"/>
        <v>2.769506668950213E-2</v>
      </c>
      <c r="W68" s="10">
        <f t="shared" ca="1" si="2"/>
        <v>2.7931478117045262E-2</v>
      </c>
    </row>
    <row r="69" spans="20:23">
      <c r="T69" s="7">
        <f t="shared" ca="1" si="3"/>
        <v>43429</v>
      </c>
      <c r="U69" s="3">
        <f ca="1">_xll.HLV5r3.Financial.Cache.GetValue(IRCurve6m,T69)</f>
        <v>0.97734447233487165</v>
      </c>
      <c r="V69" s="10">
        <f t="shared" ca="1" si="4"/>
        <v>2.7632731144853651E-2</v>
      </c>
      <c r="W69" s="10">
        <f t="shared" ca="1" si="2"/>
        <v>2.7900360719785123E-2</v>
      </c>
    </row>
    <row r="70" spans="20:23">
      <c r="T70" s="7">
        <f t="shared" ca="1" si="3"/>
        <v>43459</v>
      </c>
      <c r="U70" s="3">
        <f ca="1">_xll.HLV5r3.Financial.Cache.GetValue(IRCurve6m,T70)</f>
        <v>0.97513475858203469</v>
      </c>
      <c r="V70" s="10">
        <f t="shared" ca="1" si="4"/>
        <v>2.757039519195344E-2</v>
      </c>
      <c r="W70" s="10">
        <f t="shared" ca="1" si="2"/>
        <v>2.786924308061579E-2</v>
      </c>
    </row>
    <row r="71" spans="20:23">
      <c r="T71" s="7">
        <f t="shared" ca="1" si="3"/>
        <v>43489</v>
      </c>
      <c r="U71" s="3">
        <f ca="1">_xll.HLV5r3.Financial.Cache.GetValue(IRCurve6m,T71)</f>
        <v>0.9729350144492116</v>
      </c>
      <c r="V71" s="10">
        <f t="shared" ca="1" si="4"/>
        <v>2.7508058830798803E-2</v>
      </c>
      <c r="W71" s="10">
        <f t="shared" ca="1" si="2"/>
        <v>2.7838125199534259E-2</v>
      </c>
    </row>
    <row r="72" spans="20:23">
      <c r="T72" s="7">
        <f t="shared" ca="1" si="3"/>
        <v>43519</v>
      </c>
      <c r="U72" s="3">
        <f ca="1">_xll.HLV5r3.Financial.Cache.GetValue(IRCurve6m,T72)</f>
        <v>0.97074814365575368</v>
      </c>
      <c r="V72" s="10">
        <f t="shared" ca="1" si="4"/>
        <v>2.7408682840095344E-2</v>
      </c>
      <c r="W72" s="10">
        <f t="shared" ca="1" si="2"/>
        <v>2.78041623669836E-2</v>
      </c>
    </row>
    <row r="73" spans="20:23">
      <c r="T73" s="7">
        <f t="shared" ca="1" si="3"/>
        <v>43549</v>
      </c>
      <c r="U73" s="3">
        <f ca="1">_xll.HLV5r3.Financial.Cache.GetValue(IRCurve6m,T73)</f>
        <v>0.96857255665559794</v>
      </c>
      <c r="V73" s="10">
        <f t="shared" ca="1" si="4"/>
        <v>2.7328506938732271E-2</v>
      </c>
      <c r="W73" s="10">
        <f t="shared" ca="1" si="2"/>
        <v>2.7769333457345068E-2</v>
      </c>
    </row>
    <row r="74" spans="20:23">
      <c r="T74" s="7">
        <f t="shared" ca="1" si="3"/>
        <v>43579</v>
      </c>
      <c r="U74" s="3">
        <f ca="1">_xll.HLV5r3.Financial.Cache.GetValue(IRCurve6m,T74)</f>
        <v>0.96640737499084306</v>
      </c>
      <c r="V74" s="10">
        <f t="shared" ca="1" si="4"/>
        <v>2.7258736087459618E-2</v>
      </c>
      <c r="W74" s="10">
        <f t="shared" ca="1" si="2"/>
        <v>2.773450424464826E-2</v>
      </c>
    </row>
    <row r="75" spans="20:23">
      <c r="T75" s="7">
        <f t="shared" ca="1" si="3"/>
        <v>43609</v>
      </c>
      <c r="U75" s="3">
        <f ca="1">_xll.HLV5r3.Financial.Cache.GetValue(IRCurve6m,T75)</f>
        <v>0.96425255072339067</v>
      </c>
      <c r="V75" s="10">
        <f t="shared" ca="1" si="4"/>
        <v>2.7188964724717397E-2</v>
      </c>
      <c r="W75" s="10">
        <f t="shared" ca="1" si="2"/>
        <v>2.7699674728887003E-2</v>
      </c>
    </row>
    <row r="76" spans="20:23">
      <c r="T76" s="7">
        <f t="shared" ca="1" si="3"/>
        <v>43639</v>
      </c>
      <c r="U76" s="3">
        <f ca="1">_xll.HLV5r3.Financial.Cache.GetValue(IRCurve6m,T76)</f>
        <v>0.9621080361992751</v>
      </c>
      <c r="V76" s="10">
        <f t="shared" ca="1" si="4"/>
        <v>2.7119192850538026E-2</v>
      </c>
      <c r="W76" s="10">
        <f t="shared" ca="1" si="2"/>
        <v>2.7664844910057745E-2</v>
      </c>
    </row>
    <row r="77" spans="20:23">
      <c r="T77" s="7">
        <f t="shared" ca="1" si="3"/>
        <v>43669</v>
      </c>
      <c r="U77" s="3">
        <f ca="1">_xll.HLV5r3.Financial.Cache.GetValue(IRCurve6m,T77)</f>
        <v>0.95997378404695122</v>
      </c>
      <c r="V77" s="10">
        <f t="shared" ca="1" si="4"/>
        <v>2.704942046487287E-2</v>
      </c>
      <c r="W77" s="10">
        <f t="shared" ca="1" si="2"/>
        <v>2.7630014788154442E-2</v>
      </c>
    </row>
    <row r="78" spans="20:23">
      <c r="T78" s="7">
        <f t="shared" ca="1" si="3"/>
        <v>43699</v>
      </c>
      <c r="U78" s="3">
        <f ca="1">_xll.HLV5r3.Financial.Cache.GetValue(IRCurve6m,T78)</f>
        <v>0.95784974717558558</v>
      </c>
      <c r="V78" s="10">
        <f t="shared" ca="1" si="4"/>
        <v>2.6979647567708431E-2</v>
      </c>
      <c r="W78" s="10">
        <f t="shared" ca="1" si="2"/>
        <v>2.7595184363170783E-2</v>
      </c>
    </row>
    <row r="79" spans="20:23">
      <c r="T79" s="7">
        <f t="shared" ca="1" si="3"/>
        <v>43729</v>
      </c>
      <c r="U79" s="3">
        <f ca="1">_xll.HLV5r3.Financial.Cache.GetValue(IRCurve6m,T79)</f>
        <v>0.95573587877335675</v>
      </c>
      <c r="V79" s="10">
        <f t="shared" ca="1" si="4"/>
        <v>2.6909874159087927E-2</v>
      </c>
      <c r="W79" s="10">
        <f t="shared" ca="1" si="2"/>
        <v>2.7560353635103316E-2</v>
      </c>
    </row>
    <row r="80" spans="20:23">
      <c r="T80" s="7">
        <f t="shared" ca="1" si="3"/>
        <v>43759</v>
      </c>
      <c r="U80" s="3">
        <f ca="1">_xll.HLV5r3.Financial.Cache.GetValue(IRCurve6m,T80)</f>
        <v>0.95363213230578026</v>
      </c>
      <c r="V80" s="10">
        <f t="shared" ca="1" si="4"/>
        <v>2.6840100238960034E-2</v>
      </c>
      <c r="W80" s="10">
        <f t="shared" ca="1" si="2"/>
        <v>2.7525522603945984E-2</v>
      </c>
    </row>
    <row r="81" spans="20:23">
      <c r="T81" s="7">
        <f t="shared" ca="1" si="3"/>
        <v>43789</v>
      </c>
      <c r="U81" s="3">
        <f ca="1">_xll.HLV5r3.Financial.Cache.GetValue(IRCurve6m,T81)</f>
        <v>0.95153846151403398</v>
      </c>
      <c r="V81" s="10">
        <f t="shared" ca="1" si="4"/>
        <v>2.6770325807305834E-2</v>
      </c>
      <c r="W81" s="10">
        <f t="shared" ca="1" si="2"/>
        <v>2.7490691269692464E-2</v>
      </c>
    </row>
    <row r="82" spans="20:23">
      <c r="T82" s="7">
        <f t="shared" ca="1" si="3"/>
        <v>43819</v>
      </c>
      <c r="U82" s="3">
        <f ca="1">_xll.HLV5r3.Financial.Cache.GetValue(IRCurve6m,T82)</f>
        <v>0.94945482041329265</v>
      </c>
      <c r="V82" s="10">
        <f t="shared" ca="1" si="4"/>
        <v>2.6700550864179367E-2</v>
      </c>
      <c r="W82" s="10">
        <f t="shared" ca="1" si="2"/>
        <v>2.7455859632339388E-2</v>
      </c>
    </row>
    <row r="83" spans="20:23">
      <c r="T83" s="7">
        <f t="shared" ca="1" si="3"/>
        <v>43849</v>
      </c>
      <c r="U83" s="3">
        <f ca="1">_xll.HLV5r3.Financial.Cache.GetValue(IRCurve6m,T83)</f>
        <v>0.94738116329108912</v>
      </c>
      <c r="V83" s="10">
        <f t="shared" ca="1" si="4"/>
        <v>2.6630775409515788E-2</v>
      </c>
      <c r="W83" s="10">
        <f t="shared" ca="1" si="2"/>
        <v>2.7421027691880491E-2</v>
      </c>
    </row>
    <row r="84" spans="20:23">
      <c r="T84" s="7">
        <f t="shared" ca="1" si="3"/>
        <v>43879</v>
      </c>
      <c r="U84" s="3">
        <f ca="1">_xll.HLV5r3.Financial.Cache.GetValue(IRCurve6m,T84)</f>
        <v>0.94531369177333691</v>
      </c>
      <c r="V84" s="10">
        <f t="shared" ca="1" si="4"/>
        <v>2.6609407034113668E-2</v>
      </c>
      <c r="W84" s="10">
        <f t="shared" ca="1" si="2"/>
        <v>2.7388128853522473E-2</v>
      </c>
    </row>
    <row r="85" spans="20:23">
      <c r="T85" s="7">
        <f t="shared" ca="1" si="3"/>
        <v>43909</v>
      </c>
      <c r="U85" s="3">
        <f ca="1">_xll.HLV5r3.Financial.Cache.GetValue(IRCurve6m,T85)</f>
        <v>0.94325323391541949</v>
      </c>
      <c r="V85" s="10">
        <f t="shared" ca="1" si="4"/>
        <v>2.6577066514721619E-2</v>
      </c>
      <c r="W85" s="10">
        <f t="shared" ca="1" si="2"/>
        <v>2.7356518691647787E-2</v>
      </c>
    </row>
    <row r="86" spans="20:23">
      <c r="T86" s="7">
        <f t="shared" ca="1" si="3"/>
        <v>43939</v>
      </c>
      <c r="U86" s="3">
        <f ca="1">_xll.HLV5r3.Financial.Cache.GetValue(IRCurve6m,T86)</f>
        <v>0.94120215497212378</v>
      </c>
      <c r="V86" s="10">
        <f t="shared" ca="1" si="4"/>
        <v>2.6513744872202333E-2</v>
      </c>
      <c r="W86" s="10">
        <f t="shared" ca="1" si="2"/>
        <v>2.7324908280141492E-2</v>
      </c>
    </row>
    <row r="87" spans="20:23">
      <c r="T87" s="7">
        <f t="shared" ca="1" si="3"/>
        <v>43969</v>
      </c>
      <c r="U87" s="3">
        <f ca="1">_xll.HLV5r3.Financial.Cache.GetValue(IRCurve6m,T87)</f>
        <v>0.93916041332685696</v>
      </c>
      <c r="V87" s="10">
        <f t="shared" ca="1" si="4"/>
        <v>2.6450422808407186E-2</v>
      </c>
      <c r="W87" s="10">
        <f t="shared" ca="1" si="2"/>
        <v>2.729329761899971E-2</v>
      </c>
    </row>
    <row r="88" spans="20:23">
      <c r="T88" s="7">
        <f t="shared" ca="1" si="3"/>
        <v>43999</v>
      </c>
      <c r="U88" s="3">
        <f ca="1">_xll.HLV5r3.Financial.Cache.GetValue(IRCurve6m,T88)</f>
        <v>0.93712796759835193</v>
      </c>
      <c r="V88" s="10">
        <f t="shared" ca="1" si="4"/>
        <v>2.6387100323325363E-2</v>
      </c>
      <c r="W88" s="10">
        <f t="shared" ca="1" si="2"/>
        <v>2.7261686708218474E-2</v>
      </c>
    </row>
    <row r="89" spans="20:23">
      <c r="T89" s="7">
        <f t="shared" ca="1" si="3"/>
        <v>44029</v>
      </c>
      <c r="U89" s="3">
        <f ca="1">_xll.HLV5r3.Financial.Cache.GetValue(IRCurve6m,T89)</f>
        <v>0.93510477663930147</v>
      </c>
      <c r="V89" s="10">
        <f t="shared" ca="1" si="4"/>
        <v>2.6323777416951466E-2</v>
      </c>
      <c r="W89" s="10">
        <f t="shared" ca="1" si="2"/>
        <v>2.7230075547793796E-2</v>
      </c>
    </row>
    <row r="90" spans="20:23">
      <c r="T90" s="7">
        <f t="shared" ca="1" si="3"/>
        <v>44059</v>
      </c>
      <c r="U90" s="3">
        <f ca="1">_xll.HLV5r3.Financial.Cache.GetValue(IRCurve6m,T90)</f>
        <v>0.93309079953500118</v>
      </c>
      <c r="V90" s="10">
        <f t="shared" ca="1" si="4"/>
        <v>2.6260454089282792E-2</v>
      </c>
      <c r="W90" s="10">
        <f t="shared" ca="1" si="2"/>
        <v>2.7198464137721787E-2</v>
      </c>
    </row>
    <row r="91" spans="20:23">
      <c r="T91" s="7">
        <f t="shared" ca="1" si="3"/>
        <v>44089</v>
      </c>
      <c r="U91" s="3">
        <f ca="1">_xll.HLV5r3.Financial.Cache.GetValue(IRCurve6m,T91)</f>
        <v>0.93108599560200211</v>
      </c>
      <c r="V91" s="10">
        <f t="shared" ca="1" si="4"/>
        <v>2.6197130340308534E-2</v>
      </c>
      <c r="W91" s="10">
        <f t="shared" ca="1" si="2"/>
        <v>2.7166852477998469E-2</v>
      </c>
    </row>
    <row r="92" spans="20:23">
      <c r="T92" s="7">
        <f t="shared" ca="1" si="3"/>
        <v>44119</v>
      </c>
      <c r="U92" s="3">
        <f ca="1">_xll.HLV5r3.Financial.Cache.GetValue(IRCurve6m,T92)</f>
        <v>0.92909032438677142</v>
      </c>
      <c r="V92" s="10">
        <f t="shared" ca="1" si="4"/>
        <v>2.6133806170028695E-2</v>
      </c>
      <c r="W92" s="10">
        <f t="shared" ca="1" si="2"/>
        <v>2.7135240568619944E-2</v>
      </c>
    </row>
    <row r="93" spans="20:23">
      <c r="T93" s="7">
        <f t="shared" ca="1" si="3"/>
        <v>44149</v>
      </c>
      <c r="U93" s="3">
        <f ca="1">_xll.HLV5r3.Financial.Cache.GetValue(IRCurve6m,T93)</f>
        <v>0.92710374566436038</v>
      </c>
      <c r="V93" s="10">
        <f t="shared" ca="1" si="4"/>
        <v>2.6070481578464883E-2</v>
      </c>
      <c r="W93" s="10">
        <f t="shared" ca="1" si="2"/>
        <v>2.7103628409583112E-2</v>
      </c>
    </row>
    <row r="94" spans="20:23">
      <c r="T94" s="7">
        <f t="shared" ca="1" si="3"/>
        <v>44179</v>
      </c>
      <c r="U94" s="3">
        <f ca="1">_xll.HLV5r3.Financial.Cache.GetValue(IRCurve6m,T94)</f>
        <v>0.92512621943709183</v>
      </c>
      <c r="V94" s="10">
        <f t="shared" ca="1" si="4"/>
        <v>2.6007156565519846E-2</v>
      </c>
      <c r="W94" s="10">
        <f t="shared" ca="1" si="2"/>
        <v>2.7072016000882264E-2</v>
      </c>
    </row>
    <row r="95" spans="20:23">
      <c r="T95" s="7">
        <f t="shared" ca="1" si="3"/>
        <v>44209</v>
      </c>
      <c r="U95" s="3">
        <f ca="1">_xll.HLV5r3.Financial.Cache.GetValue(IRCurve6m,T95)</f>
        <v>0.92315770593323399</v>
      </c>
      <c r="V95" s="10">
        <f t="shared" ca="1" si="4"/>
        <v>2.5943831131280033E-2</v>
      </c>
      <c r="W95" s="10">
        <f t="shared" ca="1" si="2"/>
        <v>2.7040403342514358E-2</v>
      </c>
    </row>
    <row r="96" spans="20:23">
      <c r="T96" s="7">
        <f t="shared" ca="1" si="3"/>
        <v>44239</v>
      </c>
      <c r="U96" s="3">
        <f ca="1">_xll.HLV5r3.Financial.Cache.GetValue(IRCurve6m,T96)</f>
        <v>0.92119003717660253</v>
      </c>
      <c r="V96" s="10">
        <f t="shared" ca="1" si="4"/>
        <v>2.5988090302978033E-2</v>
      </c>
      <c r="W96" s="10">
        <f t="shared" ca="1" si="2"/>
        <v>2.7011693940419978E-2</v>
      </c>
    </row>
    <row r="97" spans="20:23">
      <c r="T97" s="7">
        <f t="shared" ca="1" si="3"/>
        <v>44269</v>
      </c>
      <c r="U97" s="3">
        <f ca="1">_xll.HLV5r3.Financial.Cache.GetValue(IRCurve6m,T97)</f>
        <v>0.91922137782034552</v>
      </c>
      <c r="V97" s="10">
        <f t="shared" ca="1" si="4"/>
        <v>2.6056859365682139E-2</v>
      </c>
      <c r="W97" s="10">
        <f t="shared" ca="1" si="2"/>
        <v>2.6986302646136242E-2</v>
      </c>
    </row>
    <row r="98" spans="20:23">
      <c r="T98" s="7">
        <f t="shared" ca="1" si="3"/>
        <v>44299</v>
      </c>
      <c r="U98" s="3">
        <f ca="1">_xll.HLV5r3.Financial.Cache.GetValue(IRCurve6m,T98)</f>
        <v>0.91726075206194868</v>
      </c>
      <c r="V98" s="10">
        <f t="shared" ca="1" si="4"/>
        <v>2.6005996666566295E-2</v>
      </c>
      <c r="W98" s="10">
        <f t="shared" ca="1" si="2"/>
        <v>2.6960911190783265E-2</v>
      </c>
    </row>
    <row r="99" spans="20:23">
      <c r="T99" s="7">
        <f t="shared" ca="1" si="3"/>
        <v>44329</v>
      </c>
      <c r="U99" s="3">
        <f ca="1">_xll.HLV5r3.Financial.Cache.GetValue(IRCurve6m,T99)</f>
        <v>0.91530812646235971</v>
      </c>
      <c r="V99" s="10">
        <f t="shared" ca="1" si="4"/>
        <v>2.5955133695599614E-2</v>
      </c>
      <c r="W99" s="10">
        <f t="shared" ca="1" si="2"/>
        <v>2.6935519574358063E-2</v>
      </c>
    </row>
    <row r="100" spans="20:23">
      <c r="T100" s="7">
        <f t="shared" ca="1" si="3"/>
        <v>44359</v>
      </c>
      <c r="U100" s="3">
        <f ca="1">_xll.HLV5r3.Financial.Cache.GetValue(IRCurve6m,T100)</f>
        <v>0.91336346775355892</v>
      </c>
      <c r="V100" s="10">
        <f t="shared" ca="1" si="4"/>
        <v>2.5904270452814515E-2</v>
      </c>
      <c r="W100" s="10">
        <f t="shared" ca="1" si="2"/>
        <v>2.6910127796858595E-2</v>
      </c>
    </row>
    <row r="101" spans="20:23">
      <c r="T101" s="7">
        <f t="shared" ca="1" si="3"/>
        <v>44389</v>
      </c>
      <c r="U101" s="3">
        <f ca="1">_xll.HLV5r3.Financial.Cache.GetValue(IRCurve6m,T101)</f>
        <v>0.91142674283764513</v>
      </c>
      <c r="V101" s="10">
        <f t="shared" ca="1" si="4"/>
        <v>2.5853406938213697E-2</v>
      </c>
      <c r="W101" s="10">
        <f t="shared" ca="1" si="2"/>
        <v>2.6884735858282868E-2</v>
      </c>
    </row>
    <row r="102" spans="20:23">
      <c r="T102" s="7">
        <f t="shared" ca="1" si="3"/>
        <v>44419</v>
      </c>
      <c r="U102" s="3">
        <f ca="1">_xll.HLV5r3.Financial.Cache.GetValue(IRCurve6m,T102)</f>
        <v>0.90949791878592467</v>
      </c>
      <c r="V102" s="10">
        <f t="shared" ca="1" si="4"/>
        <v>2.5802543151783652E-2</v>
      </c>
      <c r="W102" s="10">
        <f t="shared" ca="1" si="2"/>
        <v>2.6859343758628817E-2</v>
      </c>
    </row>
    <row r="103" spans="20:23">
      <c r="T103" s="7">
        <f t="shared" ca="1" si="3"/>
        <v>44449</v>
      </c>
      <c r="U103" s="3">
        <f ca="1">_xll.HLV5r3.Financial.Cache.GetValue(IRCurve6m,T103)</f>
        <v>0.90757696283800837</v>
      </c>
      <c r="V103" s="10">
        <f t="shared" ca="1" si="4"/>
        <v>2.5751679093489261E-2</v>
      </c>
      <c r="W103" s="10">
        <f t="shared" ca="1" si="2"/>
        <v>2.6833951497893485E-2</v>
      </c>
    </row>
    <row r="104" spans="20:23">
      <c r="T104" s="7">
        <f t="shared" ca="1" si="3"/>
        <v>44479</v>
      </c>
      <c r="U104" s="3">
        <f ca="1">_xll.HLV5r3.Financial.Cache.GetValue(IRCurve6m,T104)</f>
        <v>0.90566384240089925</v>
      </c>
      <c r="V104" s="10">
        <f t="shared" ca="1" si="4"/>
        <v>2.5700814763443991E-2</v>
      </c>
      <c r="W104" s="10">
        <f t="shared" ca="1" si="2"/>
        <v>2.6808559076076637E-2</v>
      </c>
    </row>
    <row r="105" spans="20:23">
      <c r="T105" s="7">
        <f t="shared" ca="1" si="3"/>
        <v>44509</v>
      </c>
      <c r="U105" s="3">
        <f ca="1">_xll.HLV5r3.Financial.Cache.GetValue(IRCurve6m,T105)</f>
        <v>0.90375852504811527</v>
      </c>
      <c r="V105" s="10">
        <f t="shared" ca="1" si="4"/>
        <v>2.5649950161526269E-2</v>
      </c>
      <c r="W105" s="10">
        <f t="shared" ca="1" si="2"/>
        <v>2.6783166493175324E-2</v>
      </c>
    </row>
    <row r="106" spans="20:23">
      <c r="T106" s="7">
        <f t="shared" ca="1" si="3"/>
        <v>44539</v>
      </c>
      <c r="U106" s="3">
        <f ca="1">_xll.HLV5r3.Financial.Cache.GetValue(IRCurve6m,T106)</f>
        <v>0.90186097851878799</v>
      </c>
      <c r="V106" s="10">
        <f t="shared" ca="1" si="4"/>
        <v>2.5599085287771217E-2</v>
      </c>
      <c r="W106" s="10">
        <f t="shared" ca="1" si="2"/>
        <v>2.6757773749187481E-2</v>
      </c>
    </row>
    <row r="107" spans="20:23">
      <c r="T107" s="7">
        <f t="shared" ca="1" si="3"/>
        <v>44569</v>
      </c>
      <c r="U107" s="3">
        <f ca="1">_xll.HLV5r3.Financial.Cache.GetValue(IRCurve6m,T107)</f>
        <v>0.89997117071678079</v>
      </c>
      <c r="V107" s="10">
        <f t="shared" ca="1" si="4"/>
        <v>2.5548220142178835E-2</v>
      </c>
      <c r="W107" s="10">
        <f t="shared" ca="1" si="2"/>
        <v>2.6732380844111118E-2</v>
      </c>
    </row>
    <row r="108" spans="20:23">
      <c r="T108" s="7">
        <f t="shared" ca="1" si="3"/>
        <v>44599</v>
      </c>
      <c r="U108" s="3">
        <f ca="1">_xll.HLV5r3.Financial.Cache.GetValue(IRCurve6m,T108)</f>
        <v>0.89809330506508311</v>
      </c>
      <c r="V108" s="10">
        <f t="shared" ca="1" si="4"/>
        <v>2.5439857195386217E-2</v>
      </c>
      <c r="W108" s="10">
        <f t="shared" ca="1" si="2"/>
        <v>2.6705816008143562E-2</v>
      </c>
    </row>
    <row r="109" spans="20:23">
      <c r="T109" s="7">
        <f t="shared" ca="1" si="3"/>
        <v>44629</v>
      </c>
      <c r="U109" s="3">
        <f ca="1">_xll.HLV5r3.Financial.Cache.GetValue(IRCurve6m,T109)</f>
        <v>0.89623744019876794</v>
      </c>
      <c r="V109" s="10">
        <f t="shared" ca="1" si="4"/>
        <v>2.5193869608736336E-2</v>
      </c>
      <c r="W109" s="10">
        <f t="shared" ca="1" si="2"/>
        <v>2.6675400867134835E-2</v>
      </c>
    </row>
    <row r="110" spans="20:23">
      <c r="T110" s="7">
        <f t="shared" ca="1" si="3"/>
        <v>44659</v>
      </c>
      <c r="U110" s="3">
        <f ca="1">_xll.HLV5r3.Financial.Cache.GetValue(IRCurve6m,T110)</f>
        <v>0.89438987990338625</v>
      </c>
      <c r="V110" s="10">
        <f t="shared" ca="1" si="4"/>
        <v>2.5132943435031991E-2</v>
      </c>
      <c r="W110" s="10">
        <f t="shared" ca="1" si="2"/>
        <v>2.6644985495011552E-2</v>
      </c>
    </row>
    <row r="111" spans="20:23">
      <c r="T111" s="7">
        <f t="shared" ca="1" si="3"/>
        <v>44689</v>
      </c>
      <c r="U111" s="3">
        <f ca="1">_xll.HLV5r3.Financial.Cache.GetValue(IRCurve6m,T111)</f>
        <v>0.89255058866359027</v>
      </c>
      <c r="V111" s="10">
        <f t="shared" ca="1" si="4"/>
        <v>2.5072016871362662E-2</v>
      </c>
      <c r="W111" s="10">
        <f t="shared" ca="1" si="2"/>
        <v>2.6614569891771123E-2</v>
      </c>
    </row>
    <row r="112" spans="20:23">
      <c r="T112" s="7">
        <f t="shared" ca="1" si="3"/>
        <v>44719</v>
      </c>
      <c r="U112" s="3">
        <f ca="1">_xll.HLV5r3.Financial.Cache.GetValue(IRCurve6m,T112)</f>
        <v>0.89071953116068647</v>
      </c>
      <c r="V112" s="10">
        <f t="shared" ca="1" si="4"/>
        <v>2.5011089917720237E-2</v>
      </c>
      <c r="W112" s="10">
        <f t="shared" ca="1" si="2"/>
        <v>2.6584154057410877E-2</v>
      </c>
    </row>
    <row r="113" spans="20:23">
      <c r="T113" s="7">
        <f t="shared" ca="1" si="3"/>
        <v>44749</v>
      </c>
      <c r="U113" s="3">
        <f ca="1">_xll.HLV5r3.Financial.Cache.GetValue(IRCurve6m,T113)</f>
        <v>0.88889667227153868</v>
      </c>
      <c r="V113" s="10">
        <f t="shared" ca="1" si="4"/>
        <v>2.4950162573964246E-2</v>
      </c>
      <c r="W113" s="10">
        <f t="shared" ca="1" si="2"/>
        <v>2.655373799192557E-2</v>
      </c>
    </row>
    <row r="114" spans="20:23">
      <c r="T114" s="7">
        <f t="shared" ca="1" si="3"/>
        <v>44779</v>
      </c>
      <c r="U114" s="3">
        <f ca="1">_xll.HLV5r3.Financial.Cache.GetValue(IRCurve6m,T114)</f>
        <v>0.88708197706744851</v>
      </c>
      <c r="V114" s="10">
        <f t="shared" ca="1" si="4"/>
        <v>2.4889234840227054E-2</v>
      </c>
      <c r="W114" s="10">
        <f t="shared" ca="1" si="2"/>
        <v>2.6523321695312525E-2</v>
      </c>
    </row>
    <row r="115" spans="20:23">
      <c r="T115" s="7">
        <f t="shared" ca="1" si="3"/>
        <v>44809</v>
      </c>
      <c r="U115" s="3">
        <f ca="1">_xll.HLV5r3.Financial.Cache.GetValue(IRCurve6m,T115)</f>
        <v>0.88527541081307204</v>
      </c>
      <c r="V115" s="10">
        <f t="shared" ca="1" si="4"/>
        <v>2.4828306716505971E-2</v>
      </c>
      <c r="W115" s="10">
        <f t="shared" ca="1" si="2"/>
        <v>2.6492905167569143E-2</v>
      </c>
    </row>
    <row r="116" spans="20:23">
      <c r="T116" s="7">
        <f t="shared" ca="1" si="3"/>
        <v>44839</v>
      </c>
      <c r="U116" s="3">
        <f ca="1">_xll.HLV5r3.Financial.Cache.GetValue(IRCurve6m,T116)</f>
        <v>0.8834769389653454</v>
      </c>
      <c r="V116" s="10">
        <f t="shared" ca="1" si="4"/>
        <v>2.4767378202649699E-2</v>
      </c>
      <c r="W116" s="10">
        <f t="shared" ca="1" si="2"/>
        <v>2.6462488408690157E-2</v>
      </c>
    </row>
    <row r="117" spans="20:23">
      <c r="T117" s="7">
        <f t="shared" ca="1" si="3"/>
        <v>44869</v>
      </c>
      <c r="U117" s="3">
        <f ca="1">_xll.HLV5r3.Financial.Cache.GetValue(IRCurve6m,T117)</f>
        <v>0.88168652717238494</v>
      </c>
      <c r="V117" s="10">
        <f t="shared" ca="1" si="4"/>
        <v>2.4706449298798727E-2</v>
      </c>
      <c r="W117" s="10">
        <f t="shared" ca="1" si="2"/>
        <v>2.6432071418672931E-2</v>
      </c>
    </row>
    <row r="118" spans="20:23">
      <c r="T118" s="7">
        <f t="shared" ca="1" si="3"/>
        <v>44899</v>
      </c>
      <c r="U118" s="3">
        <f ca="1">_xll.HLV5r3.Financial.Cache.GetValue(IRCurve6m,T118)</f>
        <v>0.87990414127242589</v>
      </c>
      <c r="V118" s="10">
        <f t="shared" ca="1" si="4"/>
        <v>2.464552000495035E-2</v>
      </c>
      <c r="W118" s="10">
        <f t="shared" ca="1" si="2"/>
        <v>2.6401654197514793E-2</v>
      </c>
    </row>
    <row r="119" spans="20:23">
      <c r="T119" s="7">
        <f t="shared" ca="1" si="3"/>
        <v>44929</v>
      </c>
      <c r="U119" s="3">
        <f ca="1">_xll.HLV5r3.Financial.Cache.GetValue(IRCurve6m,T119)</f>
        <v>0.8781297472927686</v>
      </c>
      <c r="V119" s="10">
        <f t="shared" ca="1" si="4"/>
        <v>2.4584590320947879E-2</v>
      </c>
      <c r="W119" s="10">
        <f t="shared" ca="1" si="2"/>
        <v>2.6371236745210511E-2</v>
      </c>
    </row>
    <row r="120" spans="20:23">
      <c r="T120" s="7">
        <f t="shared" ca="1" si="3"/>
        <v>44959</v>
      </c>
      <c r="U120" s="3">
        <f ca="1">_xll.HLV5r3.Financial.Cache.GetValue(IRCurve6m,T120)</f>
        <v>0.87635669899906421</v>
      </c>
      <c r="V120" s="10">
        <f t="shared" ca="1" si="4"/>
        <v>2.4615647484686365E-2</v>
      </c>
      <c r="W120" s="10">
        <f t="shared" ca="1" si="2"/>
        <v>2.6342325040919792E-2</v>
      </c>
    </row>
    <row r="121" spans="20:23">
      <c r="T121" s="7">
        <f t="shared" ca="1" si="3"/>
        <v>44989</v>
      </c>
      <c r="U121" s="3">
        <f ca="1">_xll.HLV5r3.Financial.Cache.GetValue(IRCurve6m,T121)</f>
        <v>0.87449748797873794</v>
      </c>
      <c r="V121" s="10">
        <f t="shared" ca="1" si="4"/>
        <v>2.5866741824022488E-2</v>
      </c>
      <c r="W121" s="10">
        <f t="shared" ca="1" si="2"/>
        <v>2.6334496928866382E-2</v>
      </c>
    </row>
    <row r="122" spans="20:23">
      <c r="T122" s="7">
        <f t="shared" ca="1" si="3"/>
        <v>45019</v>
      </c>
      <c r="U122" s="3">
        <f ca="1">_xll.HLV5r3.Financial.Cache.GetValue(IRCurve6m,T122)</f>
        <v>0.87264334354617923</v>
      </c>
      <c r="V122" s="10">
        <f t="shared" ca="1" si="4"/>
        <v>2.585106209728949E-2</v>
      </c>
      <c r="W122" s="10">
        <f t="shared" ca="1" si="2"/>
        <v>2.6326668801502695E-2</v>
      </c>
    </row>
    <row r="123" spans="20:23">
      <c r="T123" s="7">
        <f t="shared" ca="1" si="3"/>
        <v>45049</v>
      </c>
      <c r="U123" s="3">
        <f ca="1">_xll.HLV5r3.Financial.Cache.GetValue(IRCurve6m,T123)</f>
        <v>0.87079425019843471</v>
      </c>
      <c r="V123" s="10">
        <f t="shared" ca="1" si="4"/>
        <v>2.5835382344832403E-2</v>
      </c>
      <c r="W123" s="10">
        <f t="shared" ca="1" si="2"/>
        <v>2.6318840658830479E-2</v>
      </c>
    </row>
    <row r="124" spans="20:23">
      <c r="T124" s="7">
        <f t="shared" ca="1" si="3"/>
        <v>45079</v>
      </c>
      <c r="U124" s="3">
        <f ca="1">_xll.HLV5r3.Financial.Cache.GetValue(IRCurve6m,T124)</f>
        <v>0.86895019248486893</v>
      </c>
      <c r="V124" s="10">
        <f t="shared" ca="1" si="4"/>
        <v>2.5819702566486431E-2</v>
      </c>
      <c r="W124" s="10">
        <f t="shared" ref="W124:W179" ca="1" si="5">-LN(U124)/(T124-$T$59)*365.25</f>
        <v>2.6311012500848763E-2</v>
      </c>
    </row>
    <row r="125" spans="20:23">
      <c r="T125" s="7">
        <f t="shared" ref="T125:T179" ca="1" si="6">T124+30</f>
        <v>45109</v>
      </c>
      <c r="U125" s="3">
        <f ca="1">_xll.HLV5r3.Financial.Cache.GetValue(IRCurve6m,T125)</f>
        <v>0.86711115500696223</v>
      </c>
      <c r="V125" s="10">
        <f t="shared" ref="V125:V178" ca="1" si="7">(U124/U125-1)*365/(T125-T124)</f>
        <v>2.5804022762246175E-2</v>
      </c>
      <c r="W125" s="10">
        <f t="shared" ca="1" si="5"/>
        <v>2.6303184327556583E-2</v>
      </c>
    </row>
    <row r="126" spans="20:23">
      <c r="T126" s="7">
        <f t="shared" ca="1" si="6"/>
        <v>45139</v>
      </c>
      <c r="U126" s="3">
        <f ca="1">_xll.HLV5r3.Financial.Cache.GetValue(IRCurve6m,T126)</f>
        <v>0.86527712241810872</v>
      </c>
      <c r="V126" s="10">
        <f t="shared" ca="1" si="7"/>
        <v>2.5788342932289932E-2</v>
      </c>
      <c r="W126" s="10">
        <f t="shared" ca="1" si="5"/>
        <v>2.6295356138955679E-2</v>
      </c>
    </row>
    <row r="127" spans="20:23">
      <c r="T127" s="7">
        <f t="shared" ca="1" si="6"/>
        <v>45169</v>
      </c>
      <c r="U127" s="3">
        <f ca="1">_xll.HLV5r3.Financial.Cache.GetValue(IRCurve6m,T127)</f>
        <v>0.86344807942345259</v>
      </c>
      <c r="V127" s="10">
        <f t="shared" ca="1" si="7"/>
        <v>2.5772663076444807E-2</v>
      </c>
      <c r="W127" s="10">
        <f t="shared" ca="1" si="5"/>
        <v>2.6287527935045098E-2</v>
      </c>
    </row>
    <row r="128" spans="20:23">
      <c r="T128" s="7">
        <f t="shared" ca="1" si="6"/>
        <v>45199</v>
      </c>
      <c r="U128" s="3">
        <f ca="1">_xll.HLV5r3.Financial.Cache.GetValue(IRCurve6m,T128)</f>
        <v>0.86162401077968798</v>
      </c>
      <c r="V128" s="10">
        <f t="shared" ca="1" si="7"/>
        <v>2.5756983194699989E-2</v>
      </c>
      <c r="W128" s="10">
        <f t="shared" ca="1" si="5"/>
        <v>2.6279699715823897E-2</v>
      </c>
    </row>
    <row r="129" spans="20:23">
      <c r="T129" s="7">
        <f t="shared" ca="1" si="6"/>
        <v>45229</v>
      </c>
      <c r="U129" s="3">
        <f ca="1">_xll.HLV5r3.Financial.Cache.GetValue(IRCurve6m,T129)</f>
        <v>0.85980490129485865</v>
      </c>
      <c r="V129" s="10">
        <f t="shared" ca="1" si="7"/>
        <v>2.5741303287244593E-2</v>
      </c>
      <c r="W129" s="10">
        <f t="shared" ca="1" si="5"/>
        <v>2.6271871481293778E-2</v>
      </c>
    </row>
    <row r="130" spans="20:23">
      <c r="T130" s="7">
        <f t="shared" ca="1" si="6"/>
        <v>45259</v>
      </c>
      <c r="U130" s="3">
        <f ca="1">_xll.HLV5r3.Financial.Cache.GetValue(IRCurve6m,T130)</f>
        <v>0.85799073582819729</v>
      </c>
      <c r="V130" s="10">
        <f t="shared" ca="1" si="7"/>
        <v>2.5725623353894906E-2</v>
      </c>
      <c r="W130" s="10">
        <f t="shared" ca="1" si="5"/>
        <v>2.6264043231453801E-2</v>
      </c>
    </row>
    <row r="131" spans="20:23">
      <c r="T131" s="7">
        <f t="shared" ca="1" si="6"/>
        <v>45289</v>
      </c>
      <c r="U131" s="3">
        <f ca="1">_xll.HLV5r3.Financial.Cache.GetValue(IRCurve6m,T131)</f>
        <v>0.85618149928992715</v>
      </c>
      <c r="V131" s="10">
        <f t="shared" ca="1" si="7"/>
        <v>2.5709943394645534E-2</v>
      </c>
      <c r="W131" s="10">
        <f t="shared" ca="1" si="5"/>
        <v>2.6256214966303027E-2</v>
      </c>
    </row>
    <row r="132" spans="20:23">
      <c r="T132" s="7">
        <f t="shared" ca="1" si="6"/>
        <v>45319</v>
      </c>
      <c r="U132" s="3">
        <f ca="1">_xll.HLV5r3.Financial.Cache.GetValue(IRCurve6m,T132)</f>
        <v>0.8543771766410635</v>
      </c>
      <c r="V132" s="10">
        <f t="shared" ca="1" si="7"/>
        <v>2.5694263409688278E-2</v>
      </c>
      <c r="W132" s="10">
        <f t="shared" ca="1" si="5"/>
        <v>2.6248386685843152E-2</v>
      </c>
    </row>
    <row r="133" spans="20:23">
      <c r="T133" s="7">
        <f t="shared" ca="1" si="6"/>
        <v>45349</v>
      </c>
      <c r="U133" s="3">
        <f ca="1">_xll.HLV5r3.Financial.Cache.GetValue(IRCurve6m,T133)</f>
        <v>0.85257775289325577</v>
      </c>
      <c r="V133" s="10">
        <f t="shared" ca="1" si="7"/>
        <v>2.5678583398834037E-2</v>
      </c>
      <c r="W133" s="10">
        <f t="shared" ca="1" si="5"/>
        <v>2.6240558390073249E-2</v>
      </c>
    </row>
    <row r="134" spans="20:23">
      <c r="T134" s="7">
        <f t="shared" ca="1" si="6"/>
        <v>45379</v>
      </c>
      <c r="U134" s="3">
        <f ca="1">_xll.HLV5r3.Financial.Cache.GetValue(IRCurve6m,T134)</f>
        <v>0.85078321310859117</v>
      </c>
      <c r="V134" s="10">
        <f t="shared" ca="1" si="7"/>
        <v>2.5662903362080103E-2</v>
      </c>
      <c r="W134" s="10">
        <f t="shared" ca="1" si="5"/>
        <v>2.6232730078992367E-2</v>
      </c>
    </row>
    <row r="135" spans="20:23">
      <c r="T135" s="7">
        <f t="shared" ca="1" si="6"/>
        <v>45409</v>
      </c>
      <c r="U135" s="3">
        <f ca="1">_xll.HLV5r3.Financial.Cache.GetValue(IRCurve6m,T135)</f>
        <v>0.84899354239939773</v>
      </c>
      <c r="V135" s="10">
        <f t="shared" ca="1" si="7"/>
        <v>2.5647223299620991E-2</v>
      </c>
      <c r="W135" s="10">
        <f t="shared" ca="1" si="5"/>
        <v>2.6224901752602198E-2</v>
      </c>
    </row>
    <row r="136" spans="20:23">
      <c r="T136" s="7">
        <f t="shared" ca="1" si="6"/>
        <v>45439</v>
      </c>
      <c r="U136" s="3">
        <f ca="1">_xll.HLV5r3.Financial.Cache.GetValue(IRCurve6m,T136)</f>
        <v>0.84720872592808938</v>
      </c>
      <c r="V136" s="10">
        <f t="shared" ca="1" si="7"/>
        <v>2.5631543211262191E-2</v>
      </c>
      <c r="W136" s="10">
        <f t="shared" ca="1" si="5"/>
        <v>2.621707341090182E-2</v>
      </c>
    </row>
    <row r="137" spans="20:23">
      <c r="T137" s="7">
        <f t="shared" ca="1" si="6"/>
        <v>45469</v>
      </c>
      <c r="U137" s="3">
        <f ca="1">_xll.HLV5r3.Financial.Cache.GetValue(IRCurve6m,T137)</f>
        <v>0.84542874890697128</v>
      </c>
      <c r="V137" s="10">
        <f t="shared" ca="1" si="7"/>
        <v>2.5615863097000997E-2</v>
      </c>
      <c r="W137" s="10">
        <f t="shared" ca="1" si="5"/>
        <v>2.6209245053890287E-2</v>
      </c>
    </row>
    <row r="138" spans="20:23">
      <c r="T138" s="7">
        <f t="shared" ca="1" si="6"/>
        <v>45499</v>
      </c>
      <c r="U138" s="3">
        <f ca="1">_xll.HLV5r3.Financial.Cache.GetValue(IRCurve6m,T138)</f>
        <v>0.84365359659804451</v>
      </c>
      <c r="V138" s="10">
        <f t="shared" ca="1" si="7"/>
        <v>2.560018295704003E-2</v>
      </c>
      <c r="W138" s="10">
        <f t="shared" ca="1" si="5"/>
        <v>2.6201416681569296E-2</v>
      </c>
    </row>
    <row r="139" spans="20:23">
      <c r="T139" s="7">
        <f t="shared" ca="1" si="6"/>
        <v>45529</v>
      </c>
      <c r="U139" s="3">
        <f ca="1">_xll.HLV5r3.Financial.Cache.GetValue(IRCurve6m,T139)</f>
        <v>0.84188325431285449</v>
      </c>
      <c r="V139" s="10">
        <f t="shared" ca="1" si="7"/>
        <v>2.5584502791176671E-2</v>
      </c>
      <c r="W139" s="10">
        <f t="shared" ca="1" si="5"/>
        <v>2.6193588293937895E-2</v>
      </c>
    </row>
    <row r="140" spans="20:23">
      <c r="T140" s="7">
        <f t="shared" ca="1" si="6"/>
        <v>45559</v>
      </c>
      <c r="U140" s="3">
        <f ca="1">_xll.HLV5r3.Financial.Cache.GetValue(IRCurve6m,T140)</f>
        <v>0.8401177074122973</v>
      </c>
      <c r="V140" s="10">
        <f t="shared" ca="1" si="7"/>
        <v>2.5568822599408219E-2</v>
      </c>
      <c r="W140" s="10">
        <f t="shared" ca="1" si="5"/>
        <v>2.6185759890995173E-2</v>
      </c>
    </row>
    <row r="141" spans="20:23">
      <c r="T141" s="7">
        <f t="shared" ca="1" si="6"/>
        <v>45589</v>
      </c>
      <c r="U141" s="3">
        <f ca="1">_xll.HLV5r3.Financial.Cache.GetValue(IRCurve6m,T141)</f>
        <v>0.83835694130642657</v>
      </c>
      <c r="V141" s="10">
        <f t="shared" ca="1" si="7"/>
        <v>2.555314238194269E-2</v>
      </c>
      <c r="W141" s="10">
        <f t="shared" ca="1" si="5"/>
        <v>2.6177931472742805E-2</v>
      </c>
    </row>
    <row r="142" spans="20:23">
      <c r="T142" s="7">
        <f t="shared" ca="1" si="6"/>
        <v>45619</v>
      </c>
      <c r="U142" s="3">
        <f ca="1">_xll.HLV5r3.Financial.Cache.GetValue(IRCurve6m,T142)</f>
        <v>0.83660094145430952</v>
      </c>
      <c r="V142" s="10">
        <f t="shared" ca="1" si="7"/>
        <v>2.5537462138501832E-2</v>
      </c>
      <c r="W142" s="10">
        <f t="shared" ca="1" si="5"/>
        <v>2.6170103039178987E-2</v>
      </c>
    </row>
    <row r="143" spans="20:23">
      <c r="T143" s="7">
        <f t="shared" ca="1" si="6"/>
        <v>45649</v>
      </c>
      <c r="U143" s="3">
        <f ca="1">_xll.HLV5r3.Financial.Cache.GetValue(IRCurve6m,T143)</f>
        <v>0.83484969336381032</v>
      </c>
      <c r="V143" s="10">
        <f t="shared" ca="1" si="7"/>
        <v>2.5521781869369303E-2</v>
      </c>
      <c r="W143" s="10">
        <f t="shared" ca="1" si="5"/>
        <v>2.6162274590305408E-2</v>
      </c>
    </row>
    <row r="144" spans="20:23">
      <c r="T144" s="7">
        <f t="shared" ca="1" si="6"/>
        <v>45679</v>
      </c>
      <c r="U144" s="3">
        <f ca="1">_xll.HLV5r3.Financial.Cache.GetValue(IRCurve6m,T144)</f>
        <v>0.833103182591448</v>
      </c>
      <c r="V144" s="10">
        <f t="shared" ca="1" si="7"/>
        <v>2.5506101574328977E-2</v>
      </c>
      <c r="W144" s="10">
        <f t="shared" ca="1" si="5"/>
        <v>2.615444612612115E-2</v>
      </c>
    </row>
    <row r="145" spans="20:23">
      <c r="T145" s="7">
        <f t="shared" ca="1" si="6"/>
        <v>45709</v>
      </c>
      <c r="U145" s="3">
        <f ca="1">_xll.HLV5r3.Financial.Cache.GetValue(IRCurve6m,T145)</f>
        <v>0.83185630455532411</v>
      </c>
      <c r="V145" s="10">
        <f t="shared" ca="1" si="7"/>
        <v>1.8236742760057118E-2</v>
      </c>
      <c r="W145" s="10">
        <f t="shared" ca="1" si="5"/>
        <v>2.6062366175221022E-2</v>
      </c>
    </row>
    <row r="146" spans="20:23">
      <c r="T146" s="7">
        <f t="shared" ca="1" si="6"/>
        <v>45739</v>
      </c>
      <c r="U146" s="3">
        <f ca="1">_xll.HLV5r3.Financial.Cache.GetValue(IRCurve6m,T146)</f>
        <v>0.83083822143551789</v>
      </c>
      <c r="V146" s="10">
        <f t="shared" ca="1" si="7"/>
        <v>1.4908652055320252E-2</v>
      </c>
      <c r="W146" s="10">
        <f t="shared" ca="1" si="5"/>
        <v>2.5934174959036105E-2</v>
      </c>
    </row>
    <row r="147" spans="20:23">
      <c r="T147" s="7">
        <f t="shared" ca="1" si="6"/>
        <v>45769</v>
      </c>
      <c r="U147" s="3">
        <f ca="1">_xll.HLV5r3.Financial.Cache.GetValue(IRCurve6m,T147)</f>
        <v>0.82983888359140856</v>
      </c>
      <c r="V147" s="10">
        <f t="shared" ca="1" si="7"/>
        <v>1.465177238266128E-2</v>
      </c>
      <c r="W147" s="10">
        <f t="shared" ca="1" si="5"/>
        <v>2.5805979637283771E-2</v>
      </c>
    </row>
    <row r="148" spans="20:23">
      <c r="T148" s="7">
        <f t="shared" ca="1" si="6"/>
        <v>45799</v>
      </c>
      <c r="U148" s="3">
        <f ca="1">_xll.HLV5r3.Financial.Cache.GetValue(IRCurve6m,T148)</f>
        <v>0.82885822719341484</v>
      </c>
      <c r="V148" s="10">
        <f t="shared" ca="1" si="7"/>
        <v>1.4394885780796543E-2</v>
      </c>
      <c r="W148" s="10">
        <f t="shared" ca="1" si="5"/>
        <v>2.567778020970193E-2</v>
      </c>
    </row>
    <row r="149" spans="20:23">
      <c r="T149" s="7">
        <f t="shared" ca="1" si="6"/>
        <v>45829</v>
      </c>
      <c r="U149" s="3">
        <f ca="1">_xll.HLV5r3.Financial.Cache.GetValue(IRCurve6m,T149)</f>
        <v>0.82789618966634382</v>
      </c>
      <c r="V149" s="10">
        <f t="shared" ca="1" si="7"/>
        <v>1.4137992249264078E-2</v>
      </c>
      <c r="W149" s="10">
        <f t="shared" ca="1" si="5"/>
        <v>2.5549576676027592E-2</v>
      </c>
    </row>
    <row r="150" spans="20:23">
      <c r="T150" s="7">
        <f t="shared" ca="1" si="6"/>
        <v>45859</v>
      </c>
      <c r="U150" s="3">
        <f ca="1">_xll.HLV5r3.Financial.Cache.GetValue(IRCurve6m,T150)</f>
        <v>0.82695270968273571</v>
      </c>
      <c r="V150" s="10">
        <f t="shared" ca="1" si="7"/>
        <v>1.3881091787747804E-2</v>
      </c>
      <c r="W150" s="10">
        <f t="shared" ca="1" si="5"/>
        <v>2.5421369035998571E-2</v>
      </c>
    </row>
    <row r="151" spans="20:23">
      <c r="T151" s="7">
        <f t="shared" ca="1" si="6"/>
        <v>45889</v>
      </c>
      <c r="U151" s="3">
        <f ca="1">_xll.HLV5r3.Financial.Cache.GetValue(IRCurve6m,T151)</f>
        <v>0.82602772715637873</v>
      </c>
      <c r="V151" s="10">
        <f t="shared" ca="1" si="7"/>
        <v>1.3624184395623665E-2</v>
      </c>
      <c r="W151" s="10">
        <f t="shared" ca="1" si="5"/>
        <v>2.5293157289350058E-2</v>
      </c>
    </row>
    <row r="152" spans="20:23">
      <c r="T152" s="7">
        <f t="shared" ca="1" si="6"/>
        <v>45919</v>
      </c>
      <c r="U152" s="3">
        <f ca="1">_xll.HLV5r3.Financial.Cache.GetValue(IRCurve6m,T152)</f>
        <v>0.82512118323590822</v>
      </c>
      <c r="V152" s="10">
        <f t="shared" ca="1" si="7"/>
        <v>1.3367270072745777E-2</v>
      </c>
      <c r="W152" s="10">
        <f t="shared" ca="1" si="5"/>
        <v>2.5164941435819856E-2</v>
      </c>
    </row>
    <row r="153" spans="20:23">
      <c r="T153" s="7">
        <f t="shared" ca="1" si="6"/>
        <v>45949</v>
      </c>
      <c r="U153" s="3">
        <f ca="1">_xll.HLV5r3.Financial.Cache.GetValue(IRCurve6m,T153)</f>
        <v>0.82423302029859113</v>
      </c>
      <c r="V153" s="10">
        <f t="shared" ca="1" si="7"/>
        <v>1.3110348818722417E-2</v>
      </c>
      <c r="W153" s="10">
        <f t="shared" ca="1" si="5"/>
        <v>2.5036721475145692E-2</v>
      </c>
    </row>
    <row r="154" spans="20:23">
      <c r="T154" s="7">
        <f t="shared" ca="1" si="6"/>
        <v>45979</v>
      </c>
      <c r="U154" s="3">
        <f ca="1">_xll.HLV5r3.Financial.Cache.GetValue(IRCurve6m,T154)</f>
        <v>0.82336318194424629</v>
      </c>
      <c r="V154" s="10">
        <f t="shared" ca="1" si="7"/>
        <v>1.2853420632929527E-2</v>
      </c>
      <c r="W154" s="10">
        <f t="shared" ca="1" si="5"/>
        <v>2.4908497407062719E-2</v>
      </c>
    </row>
    <row r="155" spans="20:23">
      <c r="T155" s="7">
        <f t="shared" ca="1" si="6"/>
        <v>46009</v>
      </c>
      <c r="U155" s="3">
        <f ca="1">_xll.HLV5r3.Financial.Cache.GetValue(IRCurve6m,T155)</f>
        <v>0.82251161298925057</v>
      </c>
      <c r="V155" s="10">
        <f t="shared" ca="1" si="7"/>
        <v>1.2596485515213121E-2</v>
      </c>
      <c r="W155" s="10">
        <f t="shared" ca="1" si="5"/>
        <v>2.4780269231308636E-2</v>
      </c>
    </row>
    <row r="156" spans="20:23">
      <c r="T156" s="7">
        <f t="shared" ca="1" si="6"/>
        <v>46039</v>
      </c>
      <c r="U156" s="3">
        <f ca="1">_xll.HLV5r3.Financial.Cache.GetValue(IRCurve6m,T156)</f>
        <v>0.82167825946073392</v>
      </c>
      <c r="V156" s="10">
        <f t="shared" ca="1" si="7"/>
        <v>1.2339543465111236E-2</v>
      </c>
      <c r="W156" s="10">
        <f t="shared" ca="1" si="5"/>
        <v>2.4652036947620255E-2</v>
      </c>
    </row>
    <row r="157" spans="20:23">
      <c r="T157" s="7">
        <f t="shared" ca="1" si="6"/>
        <v>46069</v>
      </c>
      <c r="U157" s="3">
        <f ca="1">_xll.HLV5r3.Financial.Cache.GetValue(IRCurve6m,T157)</f>
        <v>0.82042701932092499</v>
      </c>
      <c r="V157" s="10">
        <f t="shared" ca="1" si="7"/>
        <v>1.8555485548987116E-2</v>
      </c>
      <c r="W157" s="10">
        <f t="shared" ca="1" si="5"/>
        <v>2.4589812590099146E-2</v>
      </c>
    </row>
    <row r="158" spans="20:23">
      <c r="T158" s="7">
        <f t="shared" ca="1" si="6"/>
        <v>46099</v>
      </c>
      <c r="U158" s="3">
        <f ca="1">_xll.HLV5r3.Financial.Cache.GetValue(IRCurve6m,T158)</f>
        <v>0.81884987993768921</v>
      </c>
      <c r="V158" s="10">
        <f t="shared" ca="1" si="7"/>
        <v>2.3433512824306058E-2</v>
      </c>
      <c r="W158" s="10">
        <f t="shared" ca="1" si="5"/>
        <v>2.4578067106428084E-2</v>
      </c>
    </row>
    <row r="159" spans="20:23">
      <c r="T159" s="7">
        <f t="shared" ca="1" si="6"/>
        <v>46129</v>
      </c>
      <c r="U159" s="3">
        <f ca="1">_xll.HLV5r3.Financial.Cache.GetValue(IRCurve6m,T159)</f>
        <v>0.81727734947183073</v>
      </c>
      <c r="V159" s="10">
        <f t="shared" ca="1" si="7"/>
        <v>2.3409989293895778E-2</v>
      </c>
      <c r="W159" s="10">
        <f t="shared" ca="1" si="5"/>
        <v>2.4566321588291435E-2</v>
      </c>
    </row>
    <row r="160" spans="20:23">
      <c r="T160" s="7">
        <f t="shared" ca="1" si="6"/>
        <v>46159</v>
      </c>
      <c r="U160" s="3">
        <f ca="1">_xll.HLV5r3.Financial.Cache.GetValue(IRCurve6m,T160)</f>
        <v>0.81570941301596678</v>
      </c>
      <c r="V160" s="10">
        <f t="shared" ca="1" si="7"/>
        <v>2.3386465705329391E-2</v>
      </c>
      <c r="W160" s="10">
        <f t="shared" ca="1" si="5"/>
        <v>2.4554576035688978E-2</v>
      </c>
    </row>
    <row r="161" spans="20:23">
      <c r="T161" s="7">
        <f t="shared" ca="1" si="6"/>
        <v>46189</v>
      </c>
      <c r="U161" s="3">
        <f ca="1">_xll.HLV5r3.Financial.Cache.GetValue(IRCurve6m,T161)</f>
        <v>0.81414605571786436</v>
      </c>
      <c r="V161" s="10">
        <f t="shared" ca="1" si="7"/>
        <v>2.3362942058525848E-2</v>
      </c>
      <c r="W161" s="10">
        <f t="shared" ca="1" si="5"/>
        <v>2.4542830448619657E-2</v>
      </c>
    </row>
    <row r="162" spans="20:23">
      <c r="T162" s="7">
        <f t="shared" ca="1" si="6"/>
        <v>46219</v>
      </c>
      <c r="U162" s="3">
        <f ca="1">_xll.HLV5r3.Financial.Cache.GetValue(IRCurve6m,T162)</f>
        <v>0.81258726278019711</v>
      </c>
      <c r="V162" s="10">
        <f t="shared" ca="1" si="7"/>
        <v>2.3339418353744496E-2</v>
      </c>
      <c r="W162" s="10">
        <f t="shared" ca="1" si="5"/>
        <v>2.4531084827085013E-2</v>
      </c>
    </row>
    <row r="163" spans="20:23">
      <c r="T163" s="7">
        <f t="shared" ca="1" si="6"/>
        <v>46249</v>
      </c>
      <c r="U163" s="3">
        <f ca="1">_xll.HLV5r3.Financial.Cache.GetValue(IRCurve6m,T163)</f>
        <v>0.81103301946036122</v>
      </c>
      <c r="V163" s="10">
        <f t="shared" ca="1" si="7"/>
        <v>2.3315894590725989E-2</v>
      </c>
      <c r="W163" s="10">
        <f t="shared" ca="1" si="5"/>
        <v>2.4519339171083971E-2</v>
      </c>
    </row>
    <row r="164" spans="20:23">
      <c r="T164" s="7">
        <f t="shared" ca="1" si="6"/>
        <v>46279</v>
      </c>
      <c r="U164" s="3">
        <f ca="1">_xll.HLV5r3.Financial.Cache.GetValue(IRCurve6m,T164)</f>
        <v>0.80948331107023397</v>
      </c>
      <c r="V164" s="10">
        <f t="shared" ca="1" si="7"/>
        <v>2.3292370769554076E-2</v>
      </c>
      <c r="W164" s="10">
        <f t="shared" ca="1" si="5"/>
        <v>2.4507593480616333E-2</v>
      </c>
    </row>
    <row r="165" spans="20:23">
      <c r="T165" s="7">
        <f t="shared" ca="1" si="6"/>
        <v>46309</v>
      </c>
      <c r="U165" s="3">
        <f ca="1">_xll.HLV5r3.Financial.Cache.GetValue(IRCurve6m,T165)</f>
        <v>0.80793812297596834</v>
      </c>
      <c r="V165" s="10">
        <f t="shared" ca="1" si="7"/>
        <v>2.3268846890136901E-2</v>
      </c>
      <c r="W165" s="10">
        <f t="shared" ca="1" si="5"/>
        <v>2.4495847755680998E-2</v>
      </c>
    </row>
    <row r="166" spans="20:23">
      <c r="T166" s="7">
        <f t="shared" ca="1" si="6"/>
        <v>46339</v>
      </c>
      <c r="U166" s="3">
        <f ca="1">_xll.HLV5r3.Financial.Cache.GetValue(IRCurve6m,T166)</f>
        <v>0.80639744059775176</v>
      </c>
      <c r="V166" s="10">
        <f t="shared" ca="1" si="7"/>
        <v>2.3245322952752723E-2</v>
      </c>
      <c r="W166" s="10">
        <f t="shared" ca="1" si="5"/>
        <v>2.4484101996279553E-2</v>
      </c>
    </row>
    <row r="167" spans="20:23">
      <c r="T167" s="7">
        <f t="shared" ca="1" si="6"/>
        <v>46369</v>
      </c>
      <c r="U167" s="3">
        <f ca="1">_xll.HLV5r3.Financial.Cache.GetValue(IRCurve6m,T167)</f>
        <v>0.80486124940962833</v>
      </c>
      <c r="V167" s="10">
        <f t="shared" ca="1" si="7"/>
        <v>2.3221798957120583E-2</v>
      </c>
      <c r="W167" s="10">
        <f t="shared" ca="1" si="5"/>
        <v>2.4472356202410891E-2</v>
      </c>
    </row>
    <row r="168" spans="20:23">
      <c r="T168" s="7">
        <f t="shared" ca="1" si="6"/>
        <v>46399</v>
      </c>
      <c r="U168" s="3">
        <f ca="1">_xll.HLV5r3.Financial.Cache.GetValue(IRCurve6m,T168)</f>
        <v>0.80332953493925929</v>
      </c>
      <c r="V168" s="10">
        <f t="shared" ca="1" si="7"/>
        <v>2.3198274903335037E-2</v>
      </c>
      <c r="W168" s="10">
        <f t="shared" ca="1" si="5"/>
        <v>2.44606103740748E-2</v>
      </c>
    </row>
    <row r="169" spans="20:23">
      <c r="T169" s="7">
        <f t="shared" ca="1" si="6"/>
        <v>46429</v>
      </c>
      <c r="U169" s="3">
        <f ca="1">_xll.HLV5r3.Financial.Cache.GetValue(IRCurve6m,T169)</f>
        <v>0.80161449448055488</v>
      </c>
      <c r="V169" s="10">
        <f t="shared" ca="1" si="7"/>
        <v>2.6030374605968649E-2</v>
      </c>
      <c r="W169" s="10">
        <f t="shared" ca="1" si="5"/>
        <v>2.4474790084018174E-2</v>
      </c>
    </row>
    <row r="170" spans="20:23">
      <c r="T170" s="7">
        <f t="shared" ca="1" si="6"/>
        <v>46459</v>
      </c>
      <c r="U170" s="3">
        <f ca="1">_xll.HLV5r3.Financial.Cache.GetValue(IRCurve6m,T170)</f>
        <v>0.79965405038223158</v>
      </c>
      <c r="V170" s="10">
        <f t="shared" ca="1" si="7"/>
        <v>2.9827986054133577E-2</v>
      </c>
      <c r="W170" s="10">
        <f t="shared" ca="1" si="5"/>
        <v>2.45228720423201E-2</v>
      </c>
    </row>
    <row r="171" spans="20:23">
      <c r="T171" s="7">
        <f t="shared" ca="1" si="6"/>
        <v>46489</v>
      </c>
      <c r="U171" s="3">
        <f ca="1">_xll.HLV5r3.Financial.Cache.GetValue(IRCurve6m,T171)</f>
        <v>0.79769210444770244</v>
      </c>
      <c r="V171" s="10">
        <f t="shared" ca="1" si="7"/>
        <v>2.9924255324008813E-2</v>
      </c>
      <c r="W171" s="10">
        <f t="shared" ca="1" si="5"/>
        <v>2.4570953423055875E-2</v>
      </c>
    </row>
    <row r="172" spans="20:23">
      <c r="T172" s="7">
        <f t="shared" ca="1" si="6"/>
        <v>46519</v>
      </c>
      <c r="U172" s="3">
        <f ca="1">_xll.HLV5r3.Financial.Cache.GetValue(IRCurve6m,T172)</f>
        <v>0.7957286914086531</v>
      </c>
      <c r="V172" s="10">
        <f t="shared" ca="1" si="7"/>
        <v>3.0020523619440298E-2</v>
      </c>
      <c r="W172" s="10">
        <f t="shared" ca="1" si="5"/>
        <v>2.4619034226238515E-2</v>
      </c>
    </row>
    <row r="173" spans="20:23">
      <c r="T173" s="7">
        <f t="shared" ca="1" si="6"/>
        <v>46549</v>
      </c>
      <c r="U173" s="3">
        <f ca="1">_xll.HLV5r3.Financial.Cache.GetValue(IRCurve6m,T173)</f>
        <v>0.79376384594525662</v>
      </c>
      <c r="V173" s="10">
        <f t="shared" ca="1" si="7"/>
        <v>3.0116790940746818E-2</v>
      </c>
      <c r="W173" s="10">
        <f t="shared" ca="1" si="5"/>
        <v>2.4667114451883625E-2</v>
      </c>
    </row>
    <row r="174" spans="20:23">
      <c r="T174" s="7">
        <f t="shared" ca="1" si="6"/>
        <v>46579</v>
      </c>
      <c r="U174" s="3">
        <f ca="1">_xll.HLV5r3.Financial.Cache.GetValue(IRCurve6m,T174)</f>
        <v>0.79179760268524357</v>
      </c>
      <c r="V174" s="10">
        <f t="shared" ca="1" si="7"/>
        <v>3.0213057287658218E-2</v>
      </c>
      <c r="W174" s="10">
        <f t="shared" ca="1" si="5"/>
        <v>2.4715194100004233E-2</v>
      </c>
    </row>
    <row r="175" spans="20:23">
      <c r="T175" s="7">
        <f t="shared" ca="1" si="6"/>
        <v>46609</v>
      </c>
      <c r="U175" s="3">
        <f ca="1">_xll.HLV5r3.Financial.Cache.GetValue(IRCurve6m,T175)</f>
        <v>0.78982999620291328</v>
      </c>
      <c r="V175" s="10">
        <f t="shared" ca="1" si="7"/>
        <v>3.030932266028526E-2</v>
      </c>
      <c r="W175" s="10">
        <f t="shared" ca="1" si="5"/>
        <v>2.4763273170614192E-2</v>
      </c>
    </row>
    <row r="176" spans="20:23">
      <c r="T176" s="7">
        <f t="shared" ca="1" si="6"/>
        <v>46639</v>
      </c>
      <c r="U176" s="3">
        <f ca="1">_xll.HLV5r3.Financial.Cache.GetValue(IRCurve6m,T176)</f>
        <v>0.78786106101818776</v>
      </c>
      <c r="V176" s="10">
        <f t="shared" ca="1" si="7"/>
        <v>3.0405587058546901E-2</v>
      </c>
      <c r="W176" s="10">
        <f t="shared" ca="1" si="5"/>
        <v>2.4811351663726489E-2</v>
      </c>
    </row>
    <row r="177" spans="20:23">
      <c r="T177" s="7">
        <f t="shared" ca="1" si="6"/>
        <v>46669</v>
      </c>
      <c r="U177" s="3">
        <f ca="1">_xll.HLV5r3.Financial.Cache.GetValue(IRCurve6m,T177)</f>
        <v>0.78589083159563045</v>
      </c>
      <c r="V177" s="10">
        <f t="shared" ca="1" si="7"/>
        <v>3.0501850482775428E-2</v>
      </c>
      <c r="W177" s="10">
        <f t="shared" ca="1" si="5"/>
        <v>2.485942957935677E-2</v>
      </c>
    </row>
    <row r="178" spans="20:23">
      <c r="T178" s="7">
        <f t="shared" ca="1" si="6"/>
        <v>46699</v>
      </c>
      <c r="U178" s="3">
        <f ca="1">_xll.HLV5r3.Financial.Cache.GetValue(IRCurve6m,T178)</f>
        <v>0.78391934234353655</v>
      </c>
      <c r="V178" s="10">
        <f t="shared" ca="1" si="7"/>
        <v>3.0598112932684478E-2</v>
      </c>
      <c r="W178" s="10">
        <f t="shared" ca="1" si="5"/>
        <v>2.4907506917518033E-2</v>
      </c>
    </row>
    <row r="179" spans="20:23">
      <c r="T179" s="7">
        <f t="shared" ca="1" si="6"/>
        <v>46729</v>
      </c>
      <c r="U179" s="3">
        <f ca="1">_xll.HLV5r3.Financial.Cache.GetValue(IRCurve6m,T179)</f>
        <v>0.7819466276129613</v>
      </c>
      <c r="V179" s="10"/>
      <c r="W179" s="10">
        <f t="shared" ca="1" si="5"/>
        <v>2.495558367822415E-2</v>
      </c>
    </row>
    <row r="180" spans="20:23">
      <c r="T180" s="6"/>
      <c r="U180" s="6"/>
      <c r="V180" s="6"/>
      <c r="W180" s="6"/>
    </row>
    <row r="181" spans="20:23">
      <c r="T181" s="6"/>
      <c r="U181" s="6"/>
      <c r="V181" s="6"/>
      <c r="W181" s="6"/>
    </row>
    <row r="182" spans="20:23">
      <c r="T182" s="6"/>
      <c r="U182" s="6"/>
      <c r="V182" s="6"/>
      <c r="W182" s="6"/>
    </row>
    <row r="183" spans="20:23">
      <c r="T183" s="6"/>
      <c r="U183" s="6"/>
      <c r="V183" s="6"/>
      <c r="W183" s="6"/>
    </row>
    <row r="184" spans="20:23">
      <c r="T184" s="6"/>
      <c r="U184" s="6"/>
      <c r="V184" s="6"/>
      <c r="W184" s="6"/>
    </row>
    <row r="185" spans="20:23">
      <c r="T185" s="6"/>
      <c r="U185" s="6"/>
      <c r="V185" s="6"/>
      <c r="W185" s="6"/>
    </row>
    <row r="186" spans="20:23">
      <c r="T186" s="6"/>
      <c r="U186" s="6"/>
      <c r="V186" s="6"/>
      <c r="W186" s="6"/>
    </row>
    <row r="187" spans="20:23">
      <c r="T187" s="6"/>
      <c r="U187" s="6"/>
      <c r="V187" s="6"/>
      <c r="W187" s="6"/>
    </row>
    <row r="188" spans="20:23">
      <c r="T188" s="6"/>
      <c r="U188" s="6"/>
      <c r="V188" s="6"/>
      <c r="W188" s="6"/>
    </row>
    <row r="189" spans="20:23">
      <c r="T189" s="6"/>
      <c r="U189" s="6"/>
      <c r="V189" s="6"/>
      <c r="W189" s="6"/>
    </row>
    <row r="190" spans="20:23">
      <c r="T190" s="6"/>
      <c r="U190" s="6"/>
      <c r="V190" s="6"/>
      <c r="W190" s="6"/>
    </row>
    <row r="191" spans="20:23">
      <c r="T191" s="6"/>
      <c r="U191" s="6"/>
      <c r="V191" s="6"/>
      <c r="W191" s="6"/>
    </row>
    <row r="192" spans="20:23">
      <c r="T192" s="6"/>
      <c r="U192" s="6"/>
      <c r="V192" s="6"/>
      <c r="W192" s="6"/>
    </row>
    <row r="193" spans="20:23">
      <c r="T193" s="6"/>
      <c r="U193" s="6"/>
      <c r="V193" s="6"/>
      <c r="W193" s="6"/>
    </row>
    <row r="194" spans="20:23">
      <c r="T194" s="6"/>
      <c r="U194" s="6"/>
      <c r="V194" s="6"/>
      <c r="W194" s="6"/>
    </row>
    <row r="195" spans="20:23">
      <c r="T195" s="6"/>
      <c r="U195" s="6"/>
      <c r="V195" s="6"/>
      <c r="W195" s="6"/>
    </row>
    <row r="196" spans="20:23">
      <c r="T196" s="6"/>
      <c r="V196" s="6"/>
      <c r="W196" s="6"/>
    </row>
    <row r="197" spans="20:23">
      <c r="T197" s="6"/>
      <c r="V197" s="6"/>
      <c r="W197" s="6"/>
    </row>
    <row r="198" spans="20:23">
      <c r="T198" s="6"/>
      <c r="V198" s="6"/>
      <c r="W198" s="6"/>
    </row>
    <row r="199" spans="20:23">
      <c r="T199" s="6"/>
      <c r="V199" s="6"/>
      <c r="W199" s="6"/>
    </row>
    <row r="200" spans="20:23">
      <c r="T200" s="6"/>
      <c r="V200" s="6"/>
      <c r="W200" s="6"/>
    </row>
    <row r="201" spans="20:23">
      <c r="T201" s="6"/>
      <c r="V201" s="6"/>
      <c r="W201" s="6"/>
    </row>
    <row r="202" spans="20:23">
      <c r="T202" s="6"/>
      <c r="V202" s="6"/>
      <c r="W202" s="6"/>
    </row>
  </sheetData>
  <protectedRanges>
    <protectedRange sqref="G6:G7" name="Range1_2_1"/>
    <protectedRange sqref="K6:K7" name="Range1_2_1_2"/>
    <protectedRange sqref="U4 U2" name="Range2_1"/>
    <protectedRange sqref="D13" name="Range2_1_2"/>
  </protectedRanges>
  <phoneticPr fontId="10" type="noConversion"/>
  <dataValidations count="2">
    <dataValidation type="list" allowBlank="1" showInputMessage="1" showErrorMessage="1" sqref="K6" xr:uid="{00000000-0002-0000-0100-000000000000}">
      <formula1>Frequency</formula1>
    </dataValidation>
    <dataValidation type="list" allowBlank="1" showInputMessage="1" showErrorMessage="1" sqref="K7" xr:uid="{00000000-0002-0000-0100-000001000000}">
      <formula1>DayCount</formula1>
    </dataValidation>
  </dataValidations>
  <hyperlinks>
    <hyperlink ref="J50" r:id="rId1" display="alex.watt@nab.com.au" xr:uid="{00000000-0004-0000-0100-000000000000}"/>
  </hyperlinks>
  <pageMargins left="0.75" right="0.75" top="1" bottom="1" header="0.5" footer="0.5"/>
  <pageSetup orientation="portrait" r:id="rId2"/>
  <headerFooter alignWithMargins="0"/>
  <drawing r:id="rId3"/>
  <legacyDrawing r:id="rId4"/>
  <picture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M202"/>
  <sheetViews>
    <sheetView workbookViewId="0">
      <selection activeCell="D6" sqref="D6"/>
    </sheetView>
  </sheetViews>
  <sheetFormatPr defaultRowHeight="12.75"/>
  <cols>
    <col min="4" max="4" width="15.140625" bestFit="1" customWidth="1"/>
  </cols>
  <sheetData>
    <row r="1" spans="2:10">
      <c r="B1" s="3"/>
      <c r="C1" s="3"/>
      <c r="D1" s="3"/>
      <c r="E1" s="3"/>
      <c r="F1" s="3"/>
      <c r="G1" s="3"/>
      <c r="H1" s="3"/>
      <c r="I1" s="3"/>
      <c r="J1" s="3"/>
    </row>
    <row r="2" spans="2:10">
      <c r="B2" s="24"/>
      <c r="C2" s="24"/>
      <c r="D2" s="24"/>
      <c r="E2" s="24"/>
      <c r="F2" s="24"/>
      <c r="G2" s="24"/>
      <c r="H2" s="24"/>
      <c r="I2" s="24"/>
      <c r="J2" s="3"/>
    </row>
    <row r="3" spans="2:10" ht="23.25" thickBot="1">
      <c r="B3" s="25"/>
      <c r="C3" s="25"/>
      <c r="D3" s="36">
        <v>39336</v>
      </c>
      <c r="E3" s="25" t="s">
        <v>43</v>
      </c>
      <c r="F3" s="25"/>
      <c r="G3" s="25"/>
      <c r="H3" s="25"/>
      <c r="I3" s="25"/>
      <c r="J3" s="4"/>
    </row>
    <row r="4" spans="2:10" ht="14.25" thickTop="1" thickBot="1">
      <c r="B4" s="20"/>
      <c r="C4" s="20"/>
      <c r="D4" s="20"/>
      <c r="E4" s="20"/>
      <c r="F4" s="20"/>
      <c r="G4" s="20"/>
      <c r="H4" s="20"/>
      <c r="I4" s="20"/>
      <c r="J4" s="4"/>
    </row>
    <row r="5" spans="2:10">
      <c r="B5" s="1"/>
      <c r="C5" s="26" t="s">
        <v>33</v>
      </c>
      <c r="D5" s="26" t="s">
        <v>34</v>
      </c>
      <c r="E5" s="26" t="s">
        <v>35</v>
      </c>
      <c r="F5" s="44"/>
      <c r="G5" s="26" t="s">
        <v>114</v>
      </c>
      <c r="H5" s="44"/>
      <c r="I5" s="1"/>
      <c r="J5" s="4"/>
    </row>
    <row r="6" spans="2:10">
      <c r="B6" s="1"/>
      <c r="C6" s="50" t="s">
        <v>25</v>
      </c>
      <c r="D6" s="46" t="s">
        <v>36</v>
      </c>
      <c r="E6" s="44" t="s">
        <v>30</v>
      </c>
      <c r="F6" s="44"/>
      <c r="G6" s="80" t="s">
        <v>106</v>
      </c>
      <c r="H6" s="44"/>
      <c r="I6" s="45"/>
      <c r="J6" s="4"/>
    </row>
    <row r="7" spans="2:10">
      <c r="B7" s="1"/>
      <c r="C7" s="50" t="s">
        <v>45</v>
      </c>
      <c r="D7" s="46" t="s">
        <v>31</v>
      </c>
      <c r="E7" s="44" t="s">
        <v>29</v>
      </c>
      <c r="F7" s="44"/>
      <c r="G7" s="81" t="s">
        <v>100</v>
      </c>
      <c r="H7" s="44"/>
      <c r="I7" s="44"/>
      <c r="J7" s="4"/>
    </row>
    <row r="8" spans="2:10">
      <c r="B8" s="1"/>
      <c r="C8" s="50" t="s">
        <v>22</v>
      </c>
      <c r="D8" s="46" t="s">
        <v>37</v>
      </c>
      <c r="E8" s="44" t="s">
        <v>32</v>
      </c>
      <c r="F8" s="44"/>
      <c r="G8" s="81" t="s">
        <v>107</v>
      </c>
      <c r="H8" s="44"/>
      <c r="I8" s="44"/>
      <c r="J8" s="4"/>
    </row>
    <row r="9" spans="2:10">
      <c r="B9" s="1"/>
      <c r="C9" s="50" t="s">
        <v>53</v>
      </c>
      <c r="D9" s="46" t="s">
        <v>38</v>
      </c>
      <c r="E9" s="44"/>
      <c r="F9" s="44"/>
      <c r="G9" s="81" t="s">
        <v>108</v>
      </c>
      <c r="H9" s="44"/>
      <c r="I9" s="44"/>
      <c r="J9" s="4"/>
    </row>
    <row r="10" spans="2:10">
      <c r="B10" s="1"/>
      <c r="C10" s="50" t="s">
        <v>24</v>
      </c>
      <c r="D10" s="46" t="s">
        <v>39</v>
      </c>
      <c r="E10" s="44"/>
      <c r="F10" s="44"/>
      <c r="G10" s="81" t="s">
        <v>109</v>
      </c>
      <c r="H10" s="44"/>
      <c r="I10" s="44"/>
      <c r="J10" s="4"/>
    </row>
    <row r="11" spans="2:10">
      <c r="B11" s="1"/>
      <c r="C11" s="50" t="s">
        <v>54</v>
      </c>
      <c r="D11" s="46" t="s">
        <v>40</v>
      </c>
      <c r="E11" s="44"/>
      <c r="F11" s="44"/>
      <c r="G11" s="81" t="s">
        <v>110</v>
      </c>
      <c r="H11" s="44"/>
      <c r="I11" s="44"/>
      <c r="J11" s="4"/>
    </row>
    <row r="12" spans="2:10">
      <c r="B12" s="1"/>
      <c r="C12" s="50" t="s">
        <v>55</v>
      </c>
      <c r="D12" s="46" t="s">
        <v>41</v>
      </c>
      <c r="E12" s="44"/>
      <c r="F12" s="44"/>
      <c r="G12" s="81" t="s">
        <v>111</v>
      </c>
      <c r="H12" s="44"/>
      <c r="I12" s="44"/>
      <c r="J12" s="4"/>
    </row>
    <row r="13" spans="2:10">
      <c r="B13" s="1"/>
      <c r="C13" s="5"/>
      <c r="D13" s="46" t="s">
        <v>42</v>
      </c>
      <c r="E13" s="44"/>
      <c r="F13" s="44"/>
      <c r="G13" s="81" t="s">
        <v>112</v>
      </c>
      <c r="H13" s="44"/>
      <c r="I13" s="44"/>
      <c r="J13" s="4"/>
    </row>
    <row r="14" spans="2:10">
      <c r="B14" s="1"/>
      <c r="C14" s="5"/>
      <c r="D14" s="44"/>
      <c r="E14" s="44"/>
      <c r="F14" s="44"/>
      <c r="G14" s="81" t="s">
        <v>113</v>
      </c>
      <c r="H14" s="44"/>
      <c r="I14" s="44"/>
      <c r="J14" s="4"/>
    </row>
    <row r="15" spans="2:10">
      <c r="B15" s="1"/>
      <c r="C15" s="5"/>
      <c r="D15" s="44"/>
      <c r="E15" s="44"/>
      <c r="F15" s="44"/>
      <c r="G15" s="82" t="s">
        <v>105</v>
      </c>
      <c r="H15" s="44"/>
      <c r="I15" s="44"/>
      <c r="J15" s="4"/>
    </row>
    <row r="16" spans="2:10">
      <c r="B16" s="1"/>
      <c r="C16" s="5"/>
      <c r="D16" s="44"/>
      <c r="E16" s="44"/>
      <c r="F16" s="44"/>
      <c r="G16" s="44"/>
      <c r="H16" s="44"/>
      <c r="I16" s="44"/>
      <c r="J16" s="4"/>
    </row>
    <row r="17" spans="2:10">
      <c r="B17" s="1"/>
      <c r="C17" s="5"/>
      <c r="D17" s="44"/>
      <c r="E17" s="44"/>
      <c r="F17" s="44"/>
      <c r="G17" s="44"/>
      <c r="H17" s="44"/>
      <c r="I17" s="44"/>
      <c r="J17" s="4"/>
    </row>
    <row r="18" spans="2:10">
      <c r="B18" s="1"/>
      <c r="C18" s="5"/>
      <c r="D18" s="44"/>
      <c r="E18" s="44"/>
      <c r="F18" s="44"/>
      <c r="G18" s="44"/>
      <c r="H18" s="44"/>
      <c r="I18" s="44"/>
      <c r="J18" s="4"/>
    </row>
    <row r="19" spans="2:10">
      <c r="B19" s="1"/>
      <c r="C19" s="5"/>
      <c r="D19" s="44"/>
      <c r="E19" s="44"/>
      <c r="F19" s="44"/>
      <c r="G19" s="44"/>
      <c r="H19" s="44"/>
      <c r="I19" s="44"/>
      <c r="J19" s="4"/>
    </row>
    <row r="20" spans="2:10">
      <c r="B20" s="1"/>
      <c r="C20" s="5"/>
      <c r="D20" s="44"/>
      <c r="E20" s="44"/>
      <c r="F20" s="44"/>
      <c r="G20" s="44"/>
      <c r="H20" s="44"/>
      <c r="I20" s="44"/>
      <c r="J20" s="4"/>
    </row>
    <row r="21" spans="2:10">
      <c r="B21" s="1"/>
      <c r="C21" s="5"/>
      <c r="D21" s="44"/>
      <c r="E21" s="44"/>
      <c r="F21" s="44"/>
      <c r="G21" s="44"/>
      <c r="H21" s="44"/>
      <c r="I21" s="44"/>
      <c r="J21" s="4"/>
    </row>
    <row r="22" spans="2:10">
      <c r="B22" s="1"/>
      <c r="C22" s="5"/>
      <c r="D22" s="44"/>
      <c r="E22" s="44"/>
      <c r="F22" s="44"/>
      <c r="G22" s="44"/>
      <c r="H22" s="44"/>
      <c r="I22" s="44"/>
      <c r="J22" s="4"/>
    </row>
    <row r="23" spans="2:10">
      <c r="B23" s="1"/>
      <c r="C23" s="5"/>
      <c r="D23" s="5"/>
      <c r="E23" s="44"/>
      <c r="F23" s="44"/>
      <c r="G23" s="44"/>
      <c r="H23" s="44"/>
      <c r="I23" s="44"/>
      <c r="J23" s="4"/>
    </row>
    <row r="24" spans="2:10">
      <c r="B24" s="1"/>
      <c r="C24" s="5"/>
      <c r="D24" s="44"/>
      <c r="E24" s="44"/>
      <c r="F24" s="44"/>
      <c r="G24" s="44"/>
      <c r="H24" s="44"/>
      <c r="I24" s="44"/>
      <c r="J24" s="4"/>
    </row>
    <row r="25" spans="2:10">
      <c r="B25" s="1"/>
      <c r="C25" s="5"/>
      <c r="D25" s="44"/>
      <c r="E25" s="44"/>
      <c r="F25" s="44"/>
      <c r="G25" s="44"/>
      <c r="H25" s="44"/>
      <c r="I25" s="44"/>
      <c r="J25" s="4"/>
    </row>
    <row r="26" spans="2:10">
      <c r="B26" s="1"/>
      <c r="C26" s="5"/>
      <c r="D26" s="44"/>
      <c r="E26" s="44"/>
      <c r="F26" s="44"/>
      <c r="G26" s="44"/>
      <c r="H26" s="44"/>
      <c r="I26" s="44"/>
      <c r="J26" s="4"/>
    </row>
    <row r="27" spans="2:10">
      <c r="B27" s="1"/>
      <c r="C27" s="5"/>
      <c r="D27" s="44"/>
      <c r="E27" s="44"/>
      <c r="F27" s="44"/>
      <c r="G27" s="44"/>
      <c r="H27" s="44"/>
      <c r="I27" s="44"/>
      <c r="J27" s="4"/>
    </row>
    <row r="28" spans="2:10">
      <c r="B28" s="1"/>
      <c r="C28" s="5"/>
      <c r="D28" s="44"/>
      <c r="E28" s="44"/>
      <c r="F28" s="44"/>
      <c r="G28" s="44"/>
      <c r="H28" s="44"/>
      <c r="I28" s="44"/>
      <c r="J28" s="4"/>
    </row>
    <row r="29" spans="2:10">
      <c r="B29" s="1"/>
      <c r="C29" s="5"/>
      <c r="D29" s="44"/>
      <c r="E29" s="44"/>
      <c r="F29" s="44"/>
      <c r="G29" s="44"/>
      <c r="H29" s="44"/>
      <c r="I29" s="44"/>
      <c r="J29" s="4"/>
    </row>
    <row r="30" spans="2:10">
      <c r="B30" s="1"/>
      <c r="C30" s="5"/>
      <c r="D30" s="44"/>
      <c r="E30" s="44"/>
      <c r="F30" s="44"/>
      <c r="G30" s="44"/>
      <c r="H30" s="44"/>
      <c r="I30" s="44"/>
      <c r="J30" s="4"/>
    </row>
    <row r="31" spans="2:10">
      <c r="B31" s="1"/>
      <c r="C31" s="5"/>
      <c r="D31" s="44"/>
      <c r="E31" s="44"/>
      <c r="F31" s="44"/>
      <c r="G31" s="44"/>
      <c r="H31" s="44"/>
      <c r="I31" s="44"/>
      <c r="J31" s="4"/>
    </row>
    <row r="32" spans="2:10">
      <c r="B32" s="1"/>
      <c r="C32" s="5"/>
      <c r="D32" s="44"/>
      <c r="E32" s="44"/>
      <c r="F32" s="44"/>
      <c r="G32" s="44"/>
      <c r="H32" s="44"/>
      <c r="I32" s="44"/>
      <c r="J32" s="4"/>
    </row>
    <row r="33" spans="2:10">
      <c r="B33" s="1"/>
      <c r="C33" s="5"/>
      <c r="D33" s="44"/>
      <c r="E33" s="44"/>
      <c r="F33" s="44"/>
      <c r="G33" s="44"/>
      <c r="H33" s="44"/>
      <c r="I33" s="44"/>
      <c r="J33" s="4"/>
    </row>
    <row r="34" spans="2:10">
      <c r="B34" s="1"/>
      <c r="C34" s="5"/>
      <c r="D34" s="48"/>
      <c r="E34" s="48"/>
      <c r="F34" s="48"/>
      <c r="G34" s="44"/>
      <c r="H34" s="44"/>
      <c r="I34" s="44"/>
      <c r="J34" s="4"/>
    </row>
    <row r="35" spans="2:10">
      <c r="B35" s="1"/>
      <c r="C35" s="5"/>
      <c r="D35" s="44"/>
      <c r="E35" s="44"/>
      <c r="F35" s="44"/>
      <c r="G35" s="44"/>
      <c r="H35" s="44"/>
      <c r="I35" s="44"/>
      <c r="J35" s="4"/>
    </row>
    <row r="36" spans="2:10">
      <c r="B36" s="1"/>
      <c r="C36" s="5"/>
      <c r="D36" s="44"/>
      <c r="E36" s="44"/>
      <c r="F36" s="44"/>
      <c r="G36" s="44"/>
      <c r="H36" s="44"/>
      <c r="I36" s="44"/>
      <c r="J36" s="4"/>
    </row>
    <row r="37" spans="2:10">
      <c r="B37" s="1"/>
      <c r="C37" s="5"/>
      <c r="D37" s="44"/>
      <c r="E37" s="44"/>
      <c r="F37" s="44"/>
      <c r="G37" s="44"/>
      <c r="H37" s="44"/>
      <c r="I37" s="44"/>
      <c r="J37" s="4"/>
    </row>
    <row r="38" spans="2:10">
      <c r="B38" s="1"/>
      <c r="C38" s="5"/>
      <c r="D38" s="44"/>
      <c r="E38" s="44"/>
      <c r="F38" s="44"/>
      <c r="G38" s="44"/>
      <c r="H38" s="44"/>
      <c r="I38" s="44"/>
      <c r="J38" s="4"/>
    </row>
    <row r="39" spans="2:10">
      <c r="B39" s="1"/>
      <c r="C39" s="5"/>
      <c r="D39" s="44"/>
      <c r="E39" s="44"/>
      <c r="F39" s="44"/>
      <c r="G39" s="44"/>
      <c r="H39" s="47"/>
      <c r="I39" s="1"/>
      <c r="J39" s="4"/>
    </row>
    <row r="40" spans="2:10">
      <c r="B40" s="1"/>
      <c r="C40" s="5"/>
      <c r="D40" s="44"/>
      <c r="E40" s="44"/>
      <c r="F40" s="44"/>
      <c r="G40" s="44"/>
      <c r="H40" s="47"/>
      <c r="I40" s="1"/>
      <c r="J40" s="4"/>
    </row>
    <row r="41" spans="2:10">
      <c r="B41" s="1"/>
      <c r="C41" s="5"/>
      <c r="D41" s="44"/>
      <c r="E41" s="44"/>
      <c r="F41" s="44"/>
      <c r="G41" s="44"/>
      <c r="H41" s="47"/>
      <c r="I41" s="1"/>
      <c r="J41" s="4"/>
    </row>
    <row r="42" spans="2:10">
      <c r="B42" s="1"/>
      <c r="C42" s="5"/>
      <c r="D42" s="44"/>
      <c r="E42" s="44"/>
      <c r="F42" s="44"/>
      <c r="G42" s="44"/>
      <c r="H42" s="47"/>
      <c r="I42" s="1"/>
      <c r="J42" s="4"/>
    </row>
    <row r="43" spans="2:10">
      <c r="B43" s="1"/>
      <c r="C43" s="5"/>
      <c r="D43" s="44"/>
      <c r="E43" s="44"/>
      <c r="F43" s="44"/>
      <c r="G43" s="44"/>
      <c r="H43" s="47"/>
      <c r="I43" s="1"/>
      <c r="J43" s="4"/>
    </row>
    <row r="44" spans="2:10">
      <c r="B44" s="1"/>
      <c r="C44" s="5"/>
      <c r="D44" s="44"/>
      <c r="E44" s="44"/>
      <c r="F44" s="44"/>
      <c r="G44" s="44"/>
      <c r="H44" s="47"/>
      <c r="I44" s="1"/>
      <c r="J44" s="4"/>
    </row>
    <row r="45" spans="2:10">
      <c r="B45" s="1"/>
      <c r="C45" s="5"/>
      <c r="D45" s="44"/>
      <c r="E45" s="44"/>
      <c r="F45" s="44"/>
      <c r="G45" s="44"/>
      <c r="H45" s="47"/>
      <c r="I45" s="1"/>
      <c r="J45" s="4"/>
    </row>
    <row r="46" spans="2:10">
      <c r="B46" s="23"/>
      <c r="C46" s="5"/>
      <c r="D46" s="5"/>
      <c r="E46" s="5"/>
      <c r="F46" s="5"/>
      <c r="G46" s="1"/>
      <c r="H46" s="1"/>
      <c r="I46" s="1"/>
      <c r="J46" s="4"/>
    </row>
    <row r="47" spans="2:10">
      <c r="B47" s="5"/>
      <c r="C47" s="5"/>
      <c r="D47" s="1"/>
      <c r="E47" s="1"/>
      <c r="F47" s="1"/>
      <c r="G47" s="1"/>
      <c r="H47" s="1"/>
      <c r="I47" s="1"/>
      <c r="J47" s="4"/>
    </row>
    <row r="48" spans="2:10">
      <c r="B48" s="1"/>
      <c r="C48" s="1"/>
      <c r="D48" s="1"/>
      <c r="E48" s="1"/>
      <c r="F48" s="1"/>
      <c r="G48" s="1"/>
      <c r="H48" s="1"/>
      <c r="I48" s="22"/>
      <c r="J48" s="4"/>
    </row>
    <row r="49" spans="2:13">
      <c r="B49" s="4"/>
      <c r="C49" s="4"/>
      <c r="D49" s="4"/>
      <c r="E49" s="4"/>
      <c r="F49" s="4"/>
      <c r="G49" s="4"/>
      <c r="H49" s="4"/>
      <c r="I49" s="4"/>
      <c r="J49" s="4"/>
      <c r="K49" s="3"/>
      <c r="L49" s="3"/>
      <c r="M49" s="3"/>
    </row>
    <row r="58" spans="2:13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8"/>
    </row>
    <row r="59" spans="2:13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7"/>
    </row>
    <row r="60" spans="2:13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7"/>
    </row>
    <row r="61" spans="2:13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7"/>
    </row>
    <row r="62" spans="2:13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7"/>
    </row>
    <row r="63" spans="2:13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7"/>
    </row>
    <row r="64" spans="2:13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7"/>
    </row>
    <row r="65" spans="13:13">
      <c r="M65" s="7"/>
    </row>
    <row r="66" spans="13:13">
      <c r="M66" s="7"/>
    </row>
    <row r="67" spans="13:13">
      <c r="M67" s="7"/>
    </row>
    <row r="68" spans="13:13">
      <c r="M68" s="7"/>
    </row>
    <row r="69" spans="13:13">
      <c r="M69" s="7"/>
    </row>
    <row r="70" spans="13:13">
      <c r="M70" s="7"/>
    </row>
    <row r="71" spans="13:13">
      <c r="M71" s="7"/>
    </row>
    <row r="72" spans="13:13">
      <c r="M72" s="7"/>
    </row>
    <row r="73" spans="13:13">
      <c r="M73" s="7"/>
    </row>
    <row r="74" spans="13:13">
      <c r="M74" s="7"/>
    </row>
    <row r="75" spans="13:13">
      <c r="M75" s="7"/>
    </row>
    <row r="76" spans="13:13">
      <c r="M76" s="7"/>
    </row>
    <row r="77" spans="13:13">
      <c r="M77" s="7"/>
    </row>
    <row r="78" spans="13:13">
      <c r="M78" s="7"/>
    </row>
    <row r="79" spans="13:13">
      <c r="M79" s="7"/>
    </row>
    <row r="80" spans="13:13">
      <c r="M80" s="7"/>
    </row>
    <row r="81" spans="13:13">
      <c r="M81" s="7"/>
    </row>
    <row r="82" spans="13:13">
      <c r="M82" s="7"/>
    </row>
    <row r="83" spans="13:13">
      <c r="M83" s="7"/>
    </row>
    <row r="84" spans="13:13">
      <c r="M84" s="7"/>
    </row>
    <row r="85" spans="13:13">
      <c r="M85" s="7"/>
    </row>
    <row r="86" spans="13:13">
      <c r="M86" s="7"/>
    </row>
    <row r="87" spans="13:13">
      <c r="M87" s="7"/>
    </row>
    <row r="88" spans="13:13">
      <c r="M88" s="7"/>
    </row>
    <row r="89" spans="13:13">
      <c r="M89" s="7"/>
    </row>
    <row r="90" spans="13:13">
      <c r="M90" s="7"/>
    </row>
    <row r="91" spans="13:13">
      <c r="M91" s="7"/>
    </row>
    <row r="92" spans="13:13">
      <c r="M92" s="7"/>
    </row>
    <row r="93" spans="13:13">
      <c r="M93" s="7"/>
    </row>
    <row r="94" spans="13:13">
      <c r="M94" s="7"/>
    </row>
    <row r="95" spans="13:13">
      <c r="M95" s="7"/>
    </row>
    <row r="96" spans="13:13">
      <c r="M96" s="7"/>
    </row>
    <row r="97" spans="13:13">
      <c r="M97" s="7"/>
    </row>
    <row r="98" spans="13:13">
      <c r="M98" s="7"/>
    </row>
    <row r="99" spans="13:13">
      <c r="M99" s="7"/>
    </row>
    <row r="100" spans="13:13">
      <c r="M100" s="7"/>
    </row>
    <row r="101" spans="13:13">
      <c r="M101" s="7"/>
    </row>
    <row r="102" spans="13:13">
      <c r="M102" s="7"/>
    </row>
    <row r="103" spans="13:13">
      <c r="M103" s="7"/>
    </row>
    <row r="104" spans="13:13">
      <c r="M104" s="7"/>
    </row>
    <row r="105" spans="13:13">
      <c r="M105" s="7"/>
    </row>
    <row r="106" spans="13:13">
      <c r="M106" s="7"/>
    </row>
    <row r="107" spans="13:13">
      <c r="M107" s="7"/>
    </row>
    <row r="108" spans="13:13">
      <c r="M108" s="7"/>
    </row>
    <row r="109" spans="13:13">
      <c r="M109" s="7"/>
    </row>
    <row r="110" spans="13:13">
      <c r="M110" s="7"/>
    </row>
    <row r="111" spans="13:13">
      <c r="M111" s="7"/>
    </row>
    <row r="112" spans="13:13">
      <c r="M112" s="7"/>
    </row>
    <row r="113" spans="13:13">
      <c r="M113" s="7"/>
    </row>
    <row r="114" spans="13:13">
      <c r="M114" s="7"/>
    </row>
    <row r="115" spans="13:13">
      <c r="M115" s="7"/>
    </row>
    <row r="116" spans="13:13">
      <c r="M116" s="7"/>
    </row>
    <row r="117" spans="13:13">
      <c r="M117" s="7"/>
    </row>
    <row r="118" spans="13:13">
      <c r="M118" s="7"/>
    </row>
    <row r="119" spans="13:13">
      <c r="M119" s="7"/>
    </row>
    <row r="120" spans="13:13">
      <c r="M120" s="7"/>
    </row>
    <row r="121" spans="13:13">
      <c r="M121" s="7"/>
    </row>
    <row r="122" spans="13:13">
      <c r="M122" s="7"/>
    </row>
    <row r="123" spans="13:13">
      <c r="M123" s="7"/>
    </row>
    <row r="124" spans="13:13">
      <c r="M124" s="7"/>
    </row>
    <row r="125" spans="13:13">
      <c r="M125" s="7"/>
    </row>
    <row r="126" spans="13:13">
      <c r="M126" s="7"/>
    </row>
    <row r="127" spans="13:13">
      <c r="M127" s="7"/>
    </row>
    <row r="128" spans="13:13">
      <c r="M128" s="7"/>
    </row>
    <row r="129" spans="13:13">
      <c r="M129" s="7"/>
    </row>
    <row r="130" spans="13:13">
      <c r="M130" s="7"/>
    </row>
    <row r="131" spans="13:13">
      <c r="M131" s="7"/>
    </row>
    <row r="132" spans="13:13">
      <c r="M132" s="7"/>
    </row>
    <row r="133" spans="13:13">
      <c r="M133" s="7"/>
    </row>
    <row r="134" spans="13:13">
      <c r="M134" s="7"/>
    </row>
    <row r="135" spans="13:13">
      <c r="M135" s="7"/>
    </row>
    <row r="136" spans="13:13">
      <c r="M136" s="7"/>
    </row>
    <row r="137" spans="13:13">
      <c r="M137" s="7"/>
    </row>
    <row r="138" spans="13:13">
      <c r="M138" s="7"/>
    </row>
    <row r="139" spans="13:13">
      <c r="M139" s="7"/>
    </row>
    <row r="140" spans="13:13">
      <c r="M140" s="7"/>
    </row>
    <row r="141" spans="13:13">
      <c r="M141" s="7"/>
    </row>
    <row r="142" spans="13:13">
      <c r="M142" s="7"/>
    </row>
    <row r="143" spans="13:13">
      <c r="M143" s="7"/>
    </row>
    <row r="144" spans="13:13">
      <c r="M144" s="7"/>
    </row>
    <row r="145" spans="13:13">
      <c r="M145" s="7"/>
    </row>
    <row r="146" spans="13:13">
      <c r="M146" s="7"/>
    </row>
    <row r="147" spans="13:13">
      <c r="M147" s="7"/>
    </row>
    <row r="148" spans="13:13">
      <c r="M148" s="7"/>
    </row>
    <row r="149" spans="13:13">
      <c r="M149" s="7"/>
    </row>
    <row r="150" spans="13:13">
      <c r="M150" s="7"/>
    </row>
    <row r="151" spans="13:13">
      <c r="M151" s="7"/>
    </row>
    <row r="152" spans="13:13">
      <c r="M152" s="7"/>
    </row>
    <row r="153" spans="13:13">
      <c r="M153" s="7"/>
    </row>
    <row r="154" spans="13:13">
      <c r="M154" s="7"/>
    </row>
    <row r="155" spans="13:13">
      <c r="M155" s="7"/>
    </row>
    <row r="156" spans="13:13">
      <c r="M156" s="7"/>
    </row>
    <row r="157" spans="13:13">
      <c r="M157" s="7"/>
    </row>
    <row r="158" spans="13:13">
      <c r="M158" s="7"/>
    </row>
    <row r="159" spans="13:13">
      <c r="M159" s="7"/>
    </row>
    <row r="160" spans="13:13">
      <c r="M160" s="7"/>
    </row>
    <row r="161" spans="13:13">
      <c r="M161" s="7"/>
    </row>
    <row r="162" spans="13:13">
      <c r="M162" s="7"/>
    </row>
    <row r="163" spans="13:13">
      <c r="M163" s="7"/>
    </row>
    <row r="164" spans="13:13">
      <c r="M164" s="7"/>
    </row>
    <row r="165" spans="13:13">
      <c r="M165" s="7"/>
    </row>
    <row r="166" spans="13:13">
      <c r="M166" s="7"/>
    </row>
    <row r="167" spans="13:13">
      <c r="M167" s="7"/>
    </row>
    <row r="168" spans="13:13">
      <c r="M168" s="7"/>
    </row>
    <row r="169" spans="13:13">
      <c r="M169" s="7"/>
    </row>
    <row r="170" spans="13:13">
      <c r="M170" s="7"/>
    </row>
    <row r="171" spans="13:13">
      <c r="M171" s="7"/>
    </row>
    <row r="172" spans="13:13">
      <c r="M172" s="7"/>
    </row>
    <row r="173" spans="13:13">
      <c r="M173" s="7"/>
    </row>
    <row r="174" spans="13:13">
      <c r="M174" s="7"/>
    </row>
    <row r="175" spans="13:13">
      <c r="M175" s="7"/>
    </row>
    <row r="176" spans="13:13">
      <c r="M176" s="7"/>
    </row>
    <row r="177" spans="13:13">
      <c r="M177" s="7"/>
    </row>
    <row r="178" spans="13:13">
      <c r="M178" s="7"/>
    </row>
    <row r="179" spans="13:13">
      <c r="M179" s="7"/>
    </row>
    <row r="180" spans="13:13">
      <c r="M180" s="6"/>
    </row>
    <row r="181" spans="13:13">
      <c r="M181" s="6"/>
    </row>
    <row r="182" spans="13:13">
      <c r="M182" s="6"/>
    </row>
    <row r="183" spans="13:13">
      <c r="M183" s="6"/>
    </row>
    <row r="184" spans="13:13">
      <c r="M184" s="6"/>
    </row>
    <row r="185" spans="13:13">
      <c r="M185" s="6"/>
    </row>
    <row r="186" spans="13:13">
      <c r="M186" s="6"/>
    </row>
    <row r="187" spans="13:13">
      <c r="M187" s="6"/>
    </row>
    <row r="188" spans="13:13">
      <c r="M188" s="6"/>
    </row>
    <row r="189" spans="13:13">
      <c r="M189" s="6"/>
    </row>
    <row r="190" spans="13:13">
      <c r="M190" s="6"/>
    </row>
    <row r="191" spans="13:13">
      <c r="M191" s="6"/>
    </row>
    <row r="192" spans="13:13">
      <c r="M192" s="6"/>
    </row>
    <row r="193" spans="13:13">
      <c r="M193" s="6"/>
    </row>
    <row r="194" spans="13:13">
      <c r="M194" s="6"/>
    </row>
    <row r="195" spans="13:13">
      <c r="M195" s="6"/>
    </row>
    <row r="196" spans="13:13">
      <c r="M196" s="6"/>
    </row>
    <row r="197" spans="13:13">
      <c r="M197" s="6"/>
    </row>
    <row r="198" spans="13:13">
      <c r="M198" s="6"/>
    </row>
    <row r="199" spans="13:13">
      <c r="M199" s="6"/>
    </row>
    <row r="200" spans="13:13">
      <c r="M200" s="6"/>
    </row>
    <row r="201" spans="13:13">
      <c r="M201" s="6"/>
    </row>
    <row r="202" spans="13:13">
      <c r="M202" s="6"/>
    </row>
  </sheetData>
  <protectedRanges>
    <protectedRange sqref="G15 G6" name="Range2_1"/>
  </protectedRanges>
  <phoneticPr fontId="10" type="noConversion"/>
  <hyperlinks>
    <hyperlink ref="E68" r:id="rId1" display="alex.watt@nab.com.au" xr:uid="{00000000-0004-0000-0200-000000000000}"/>
  </hyperlink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3"/>
  <sheetViews>
    <sheetView workbookViewId="0">
      <selection activeCell="E28" sqref="E28"/>
    </sheetView>
  </sheetViews>
  <sheetFormatPr defaultColWidth="9.140625" defaultRowHeight="12.75"/>
  <cols>
    <col min="1" max="3" width="11.7109375" style="54" customWidth="1"/>
    <col min="4" max="4" width="16.7109375" style="54" bestFit="1" customWidth="1"/>
    <col min="5" max="5" width="11.7109375" style="54" customWidth="1"/>
    <col min="6" max="16384" width="9.140625" style="54"/>
  </cols>
  <sheetData>
    <row r="1" spans="1:5" ht="13.5" thickBot="1">
      <c r="A1" s="52" t="s">
        <v>56</v>
      </c>
      <c r="B1" s="53"/>
      <c r="C1" s="52" t="s">
        <v>57</v>
      </c>
      <c r="D1" s="52"/>
      <c r="E1" s="52" t="s">
        <v>96</v>
      </c>
    </row>
    <row r="2" spans="1:5">
      <c r="A2" s="55" t="s">
        <v>58</v>
      </c>
      <c r="B2" s="56">
        <f>E2</f>
        <v>2.82</v>
      </c>
      <c r="C2" s="66" t="s">
        <v>59</v>
      </c>
      <c r="D2" s="68" t="s">
        <v>79</v>
      </c>
      <c r="E2" s="67">
        <v>2.82</v>
      </c>
    </row>
    <row r="3" spans="1:5">
      <c r="A3" s="57" t="s">
        <v>60</v>
      </c>
      <c r="B3" s="58">
        <f t="shared" ref="B3:B8" si="0">B2</f>
        <v>2.82</v>
      </c>
      <c r="C3" s="65" t="s">
        <v>61</v>
      </c>
      <c r="D3" s="69" t="s">
        <v>80</v>
      </c>
      <c r="E3" s="64">
        <v>2.8149999999999999</v>
      </c>
    </row>
    <row r="4" spans="1:5">
      <c r="A4" s="57" t="s">
        <v>62</v>
      </c>
      <c r="B4" s="58">
        <f t="shared" si="0"/>
        <v>2.82</v>
      </c>
      <c r="C4" s="59" t="s">
        <v>63</v>
      </c>
      <c r="D4" s="70" t="s">
        <v>81</v>
      </c>
      <c r="E4" s="58">
        <v>2.81</v>
      </c>
    </row>
    <row r="5" spans="1:5">
      <c r="A5" s="57" t="s">
        <v>64</v>
      </c>
      <c r="B5" s="58">
        <f t="shared" si="0"/>
        <v>2.82</v>
      </c>
      <c r="C5" s="59" t="s">
        <v>65</v>
      </c>
      <c r="D5" s="70" t="s">
        <v>82</v>
      </c>
      <c r="E5" s="58">
        <v>2.819</v>
      </c>
    </row>
    <row r="6" spans="1:5">
      <c r="A6" s="63" t="s">
        <v>66</v>
      </c>
      <c r="B6" s="64">
        <f t="shared" si="0"/>
        <v>2.82</v>
      </c>
      <c r="C6" s="59" t="s">
        <v>67</v>
      </c>
      <c r="D6" s="70" t="s">
        <v>83</v>
      </c>
      <c r="E6" s="58">
        <v>2.8149999999999999</v>
      </c>
    </row>
    <row r="7" spans="1:5">
      <c r="A7" s="63" t="s">
        <v>68</v>
      </c>
      <c r="B7" s="64">
        <f t="shared" si="0"/>
        <v>2.82</v>
      </c>
      <c r="C7" s="59" t="s">
        <v>69</v>
      </c>
      <c r="D7" s="70" t="s">
        <v>84</v>
      </c>
      <c r="E7" s="58">
        <v>2.87</v>
      </c>
    </row>
    <row r="8" spans="1:5">
      <c r="A8" s="63" t="s">
        <v>70</v>
      </c>
      <c r="B8" s="64">
        <f t="shared" si="0"/>
        <v>2.82</v>
      </c>
      <c r="C8" s="59" t="s">
        <v>93</v>
      </c>
      <c r="D8" s="70" t="s">
        <v>85</v>
      </c>
      <c r="E8" s="58">
        <v>2.7170000000000001</v>
      </c>
    </row>
    <row r="9" spans="1:5">
      <c r="A9" s="57"/>
      <c r="B9" s="58"/>
      <c r="C9" s="59" t="s">
        <v>94</v>
      </c>
      <c r="D9" s="70" t="s">
        <v>86</v>
      </c>
      <c r="E9" s="58">
        <v>2.7330000000000001</v>
      </c>
    </row>
    <row r="10" spans="1:5">
      <c r="A10" s="57"/>
      <c r="B10" s="58"/>
      <c r="C10" s="59" t="s">
        <v>71</v>
      </c>
      <c r="D10" s="70" t="s">
        <v>87</v>
      </c>
      <c r="E10" s="58">
        <v>2.8450000000000002</v>
      </c>
    </row>
    <row r="11" spans="1:5">
      <c r="A11" s="60"/>
      <c r="B11" s="58"/>
      <c r="C11" s="59" t="s">
        <v>95</v>
      </c>
      <c r="D11" s="71" t="s">
        <v>88</v>
      </c>
      <c r="E11" s="58">
        <v>2.8540000000000001</v>
      </c>
    </row>
    <row r="12" spans="1:5">
      <c r="A12" s="60"/>
      <c r="B12" s="58"/>
      <c r="C12" s="59" t="s">
        <v>72</v>
      </c>
      <c r="D12" s="71" t="s">
        <v>89</v>
      </c>
      <c r="E12" s="58">
        <v>2.855</v>
      </c>
    </row>
    <row r="13" spans="1:5">
      <c r="A13" s="60"/>
      <c r="B13" s="58"/>
      <c r="C13" s="59" t="s">
        <v>73</v>
      </c>
      <c r="D13" s="71" t="s">
        <v>90</v>
      </c>
      <c r="E13" s="58">
        <v>2.855</v>
      </c>
    </row>
    <row r="14" spans="1:5">
      <c r="A14" s="60"/>
      <c r="B14" s="58"/>
      <c r="C14" s="60" t="s">
        <v>74</v>
      </c>
      <c r="D14" s="71" t="s">
        <v>91</v>
      </c>
      <c r="E14" s="58">
        <v>2.855</v>
      </c>
    </row>
    <row r="15" spans="1:5">
      <c r="A15" s="60"/>
      <c r="B15" s="58"/>
      <c r="C15" s="60" t="s">
        <v>75</v>
      </c>
      <c r="D15" s="71" t="s">
        <v>92</v>
      </c>
      <c r="E15" s="58">
        <v>2.855</v>
      </c>
    </row>
    <row r="16" spans="1:5">
      <c r="A16" s="60"/>
      <c r="B16" s="58"/>
      <c r="C16" s="60"/>
      <c r="D16" s="71"/>
      <c r="E16" s="58"/>
    </row>
    <row r="17" spans="1:8">
      <c r="A17" s="60"/>
      <c r="B17" s="58"/>
      <c r="C17" s="60"/>
      <c r="D17" s="71"/>
      <c r="E17" s="58"/>
    </row>
    <row r="18" spans="1:8">
      <c r="A18" s="60"/>
      <c r="B18" s="58"/>
      <c r="C18" s="60"/>
      <c r="D18" s="71"/>
      <c r="E18" s="58"/>
    </row>
    <row r="19" spans="1:8">
      <c r="A19" s="60"/>
      <c r="B19" s="58"/>
      <c r="C19" s="60"/>
      <c r="D19" s="71"/>
      <c r="E19" s="58"/>
    </row>
    <row r="20" spans="1:8">
      <c r="A20" s="60"/>
      <c r="B20" s="58"/>
      <c r="C20" s="60"/>
      <c r="D20" s="71"/>
      <c r="E20" s="58"/>
    </row>
    <row r="21" spans="1:8" ht="13.5" thickBot="1">
      <c r="A21" s="61"/>
      <c r="B21" s="62"/>
      <c r="C21" s="61"/>
      <c r="D21" s="72"/>
      <c r="E21" s="62"/>
    </row>
    <row r="22" spans="1:8" ht="13.5" thickBot="1"/>
    <row r="23" spans="1:8" ht="13.5" thickBot="1">
      <c r="A23" s="52" t="s">
        <v>56</v>
      </c>
      <c r="B23" s="53"/>
      <c r="C23" s="52" t="s">
        <v>57</v>
      </c>
      <c r="D23" s="52"/>
      <c r="E23" s="52" t="s">
        <v>96</v>
      </c>
    </row>
    <row r="24" spans="1:8">
      <c r="A24" s="55" t="s">
        <v>58</v>
      </c>
      <c r="B24" s="56">
        <f>E24</f>
        <v>3.05</v>
      </c>
      <c r="C24" s="66" t="s">
        <v>59</v>
      </c>
      <c r="D24" s="68" t="s">
        <v>131</v>
      </c>
      <c r="E24" s="67">
        <v>3.05</v>
      </c>
      <c r="G24" s="83" t="s">
        <v>117</v>
      </c>
      <c r="H24" s="54" t="str">
        <f>G24&amp;" Curncy"</f>
        <v>BPSWIT1 Curncy</v>
      </c>
    </row>
    <row r="25" spans="1:8">
      <c r="A25" s="57" t="s">
        <v>60</v>
      </c>
      <c r="B25" s="58">
        <f t="shared" ref="B25:B30" si="1">B24</f>
        <v>3.05</v>
      </c>
      <c r="C25" s="65" t="s">
        <v>61</v>
      </c>
      <c r="D25" s="69" t="s">
        <v>132</v>
      </c>
      <c r="E25" s="64">
        <v>3.0350000000000001</v>
      </c>
      <c r="G25" s="83" t="s">
        <v>118</v>
      </c>
      <c r="H25" s="54" t="str">
        <f t="shared" ref="H25:H37" si="2">G25&amp;" Curncy"</f>
        <v>BPSWIT2 Curncy</v>
      </c>
    </row>
    <row r="26" spans="1:8">
      <c r="A26" s="57" t="s">
        <v>62</v>
      </c>
      <c r="B26" s="58">
        <f t="shared" si="1"/>
        <v>3.05</v>
      </c>
      <c r="C26" s="59" t="s">
        <v>63</v>
      </c>
      <c r="D26" s="70" t="s">
        <v>133</v>
      </c>
      <c r="E26" s="58">
        <v>2.9849999999999999</v>
      </c>
      <c r="G26" s="83" t="s">
        <v>119</v>
      </c>
      <c r="H26" s="54" t="str">
        <f t="shared" si="2"/>
        <v>BPSWIT3 Curncy</v>
      </c>
    </row>
    <row r="27" spans="1:8">
      <c r="A27" s="57" t="s">
        <v>64</v>
      </c>
      <c r="B27" s="58">
        <f t="shared" si="1"/>
        <v>3.05</v>
      </c>
      <c r="C27" s="59" t="s">
        <v>65</v>
      </c>
      <c r="D27" s="70" t="s">
        <v>134</v>
      </c>
      <c r="E27" s="58">
        <v>3.0249999999999999</v>
      </c>
      <c r="G27" s="83" t="s">
        <v>120</v>
      </c>
      <c r="H27" s="54" t="str">
        <f t="shared" si="2"/>
        <v>BPSWIT4 Curncy</v>
      </c>
    </row>
    <row r="28" spans="1:8">
      <c r="A28" s="63" t="s">
        <v>66</v>
      </c>
      <c r="B28" s="64">
        <f t="shared" si="1"/>
        <v>3.05</v>
      </c>
      <c r="C28" s="59" t="s">
        <v>67</v>
      </c>
      <c r="D28" s="70" t="s">
        <v>135</v>
      </c>
      <c r="E28" s="58">
        <v>3.11</v>
      </c>
      <c r="G28" s="83" t="s">
        <v>121</v>
      </c>
      <c r="H28" s="54" t="str">
        <f t="shared" si="2"/>
        <v>BPSWIT5 Curncy</v>
      </c>
    </row>
    <row r="29" spans="1:8">
      <c r="A29" s="63" t="s">
        <v>68</v>
      </c>
      <c r="B29" s="64">
        <f t="shared" si="1"/>
        <v>3.05</v>
      </c>
      <c r="C29" s="59" t="s">
        <v>69</v>
      </c>
      <c r="D29" s="70" t="s">
        <v>136</v>
      </c>
      <c r="E29" s="58">
        <v>3.19</v>
      </c>
      <c r="G29" s="83" t="s">
        <v>122</v>
      </c>
      <c r="H29" s="54" t="str">
        <f t="shared" si="2"/>
        <v>BPSWIT7 Curncy</v>
      </c>
    </row>
    <row r="30" spans="1:8">
      <c r="A30" s="63" t="s">
        <v>70</v>
      </c>
      <c r="B30" s="64">
        <f t="shared" si="1"/>
        <v>3.05</v>
      </c>
      <c r="C30" s="59" t="s">
        <v>93</v>
      </c>
      <c r="D30" s="70" t="s">
        <v>137</v>
      </c>
      <c r="E30" s="58">
        <v>3.2050000000000001</v>
      </c>
      <c r="G30" s="83" t="s">
        <v>123</v>
      </c>
      <c r="H30" s="54" t="str">
        <f t="shared" si="2"/>
        <v>BPSWIT8 Curncy</v>
      </c>
    </row>
    <row r="31" spans="1:8">
      <c r="A31" s="57"/>
      <c r="B31" s="58"/>
      <c r="C31" s="59" t="s">
        <v>94</v>
      </c>
      <c r="D31" s="70" t="s">
        <v>138</v>
      </c>
      <c r="E31" s="58">
        <v>3.258</v>
      </c>
      <c r="G31" s="83" t="s">
        <v>124</v>
      </c>
      <c r="H31" s="54" t="str">
        <f t="shared" si="2"/>
        <v>BPSWIT9 Curncy</v>
      </c>
    </row>
    <row r="32" spans="1:8">
      <c r="A32" s="57"/>
      <c r="B32" s="58"/>
      <c r="C32" s="59" t="s">
        <v>71</v>
      </c>
      <c r="D32" s="70" t="s">
        <v>139</v>
      </c>
      <c r="E32" s="58">
        <v>3.31</v>
      </c>
      <c r="G32" s="83" t="s">
        <v>125</v>
      </c>
      <c r="H32" s="54" t="str">
        <f t="shared" si="2"/>
        <v>BPSWIT10 Curncy</v>
      </c>
    </row>
    <row r="33" spans="1:8">
      <c r="A33" s="60"/>
      <c r="B33" s="58"/>
      <c r="C33" s="59" t="s">
        <v>95</v>
      </c>
      <c r="D33" s="71" t="s">
        <v>140</v>
      </c>
      <c r="E33" s="58">
        <v>3.36</v>
      </c>
      <c r="G33" s="83" t="s">
        <v>126</v>
      </c>
      <c r="H33" s="54" t="str">
        <f t="shared" si="2"/>
        <v>BPSWIT12 Curncy</v>
      </c>
    </row>
    <row r="34" spans="1:8">
      <c r="A34" s="60"/>
      <c r="B34" s="58"/>
      <c r="C34" s="59" t="s">
        <v>72</v>
      </c>
      <c r="D34" s="71" t="s">
        <v>141</v>
      </c>
      <c r="E34" s="58">
        <v>3.4470000000000001</v>
      </c>
      <c r="G34" s="83" t="s">
        <v>127</v>
      </c>
      <c r="H34" s="54" t="str">
        <f t="shared" si="2"/>
        <v>BPSWIT15 Curncy</v>
      </c>
    </row>
    <row r="35" spans="1:8">
      <c r="A35" s="60"/>
      <c r="B35" s="58"/>
      <c r="C35" s="59" t="s">
        <v>73</v>
      </c>
      <c r="D35" s="71" t="s">
        <v>142</v>
      </c>
      <c r="E35" s="58">
        <v>3.55</v>
      </c>
      <c r="G35" s="83" t="s">
        <v>128</v>
      </c>
      <c r="H35" s="54" t="str">
        <f t="shared" si="2"/>
        <v>BPSWIT20 Curncy</v>
      </c>
    </row>
    <row r="36" spans="1:8">
      <c r="A36" s="60"/>
      <c r="B36" s="58"/>
      <c r="C36" s="60" t="s">
        <v>74</v>
      </c>
      <c r="D36" s="71" t="s">
        <v>143</v>
      </c>
      <c r="E36" s="58">
        <v>3.5720000000000001</v>
      </c>
      <c r="G36" s="83" t="s">
        <v>129</v>
      </c>
      <c r="H36" s="54" t="str">
        <f t="shared" si="2"/>
        <v>BPSWIT25 Curncy</v>
      </c>
    </row>
    <row r="37" spans="1:8">
      <c r="A37" s="60"/>
      <c r="B37" s="58"/>
      <c r="C37" s="60" t="s">
        <v>75</v>
      </c>
      <c r="D37" s="71" t="s">
        <v>144</v>
      </c>
      <c r="E37" s="58">
        <v>3.57</v>
      </c>
      <c r="G37" s="83" t="s">
        <v>130</v>
      </c>
      <c r="H37" s="54" t="str">
        <f t="shared" si="2"/>
        <v>BPSWIT30 Curncy</v>
      </c>
    </row>
    <row r="38" spans="1:8">
      <c r="A38" s="60"/>
      <c r="B38" s="58"/>
      <c r="C38" s="60"/>
      <c r="D38" s="71"/>
      <c r="E38" s="58"/>
    </row>
    <row r="39" spans="1:8">
      <c r="A39" s="60"/>
      <c r="B39" s="58"/>
      <c r="C39" s="60"/>
      <c r="D39" s="71"/>
      <c r="E39" s="58"/>
    </row>
    <row r="40" spans="1:8">
      <c r="A40" s="60"/>
      <c r="B40" s="58"/>
      <c r="C40" s="60"/>
      <c r="D40" s="71"/>
      <c r="E40" s="58"/>
    </row>
    <row r="41" spans="1:8">
      <c r="A41" s="60"/>
      <c r="B41" s="58"/>
      <c r="C41" s="60"/>
      <c r="D41" s="71"/>
      <c r="E41" s="58"/>
    </row>
    <row r="42" spans="1:8">
      <c r="A42" s="60"/>
      <c r="B42" s="58"/>
      <c r="C42" s="60"/>
      <c r="D42" s="71"/>
      <c r="E42" s="58"/>
    </row>
    <row r="43" spans="1:8" ht="13.5" thickBot="1">
      <c r="A43" s="61"/>
      <c r="B43" s="62"/>
      <c r="C43" s="61"/>
      <c r="D43" s="72"/>
      <c r="E43" s="6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CPIBootstrap6m</vt:lpstr>
      <vt:lpstr>RPIBootstrap6m</vt:lpstr>
      <vt:lpstr>Config</vt:lpstr>
      <vt:lpstr>Rates</vt:lpstr>
      <vt:lpstr>Algorithms</vt:lpstr>
      <vt:lpstr>DayCount</vt:lpstr>
      <vt:lpstr>Frequency</vt:lpstr>
      <vt:lpstr>RPIBootstrap6m!IRCurve6m</vt:lpstr>
      <vt:lpstr>IRCurve6m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cp:lastPrinted>2007-05-02T06:27:47Z</cp:lastPrinted>
  <dcterms:created xsi:type="dcterms:W3CDTF">2003-10-09T16:22:19Z</dcterms:created>
  <dcterms:modified xsi:type="dcterms:W3CDTF">2018-01-29T08:29:53Z</dcterms:modified>
</cp:coreProperties>
</file>