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Rates\"/>
    </mc:Choice>
  </mc:AlternateContent>
  <bookViews>
    <workbookView xWindow="240" yWindow="105" windowWidth="18015" windowHeight="11190" xr2:uid="{00000000-000D-0000-FFFF-FFFF00000000}"/>
  </bookViews>
  <sheets>
    <sheet name="AUDCurve" sheetId="1" r:id="rId1"/>
    <sheet name="Validation" sheetId="2" r:id="rId2"/>
  </sheets>
  <externalReferences>
    <externalReference r:id="rId3"/>
  </externalReferences>
  <definedNames>
    <definedName name="DiscountCurve">AUDCurve!$B$1</definedName>
    <definedName name="ValuationDate">[1]Cap!$F$4</definedName>
  </definedNames>
  <calcPr calcId="171027" calcOnSave="0"/>
</workbook>
</file>

<file path=xl/calcChain.xml><?xml version="1.0" encoding="utf-8"?>
<calcChain xmlns="http://schemas.openxmlformats.org/spreadsheetml/2006/main">
  <c r="B8" i="1" l="1"/>
  <c r="B2" i="2"/>
  <c r="G18" i="2"/>
  <c r="G17" i="2"/>
  <c r="G7" i="2"/>
  <c r="G9" i="2"/>
  <c r="G8" i="2"/>
  <c r="G6" i="2"/>
  <c r="G16" i="2"/>
  <c r="G15" i="2"/>
  <c r="G14" i="2"/>
  <c r="G13" i="2"/>
  <c r="G12" i="2"/>
  <c r="G11" i="2"/>
  <c r="G10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G5" i="2"/>
  <c r="I6" i="2"/>
  <c r="I14" i="2"/>
  <c r="I15" i="2"/>
  <c r="I11" i="2"/>
  <c r="I7" i="2"/>
  <c r="I8" i="2"/>
  <c r="I16" i="2"/>
  <c r="I17" i="2"/>
  <c r="I18" i="2"/>
  <c r="I12" i="2"/>
  <c r="I9" i="2"/>
  <c r="I10" i="2"/>
  <c r="I13" i="2"/>
  <c r="I5" i="2"/>
  <c r="E18" i="2"/>
  <c r="E9" i="2"/>
  <c r="E17" i="2"/>
  <c r="E12" i="2"/>
  <c r="E16" i="2"/>
  <c r="E10" i="2"/>
  <c r="E11" i="2"/>
  <c r="E13" i="2"/>
  <c r="E14" i="2"/>
  <c r="E7" i="2"/>
  <c r="E15" i="2"/>
  <c r="E8" i="2"/>
  <c r="E6" i="2"/>
  <c r="E5" i="2"/>
  <c r="B1" i="1"/>
  <c r="F11" i="2"/>
  <c r="F6" i="2"/>
  <c r="F12" i="2"/>
  <c r="F16" i="2"/>
  <c r="F13" i="2"/>
  <c r="F18" i="2"/>
  <c r="F14" i="2"/>
  <c r="F7" i="2"/>
  <c r="F15" i="2"/>
  <c r="F8" i="2"/>
  <c r="F5" i="2"/>
  <c r="F10" i="2"/>
  <c r="F17" i="2"/>
  <c r="F9" i="2"/>
  <c r="H10" i="2" l="1"/>
  <c r="H13" i="2"/>
  <c r="H9" i="2"/>
  <c r="H7" i="2"/>
  <c r="H12" i="2"/>
  <c r="H18" i="2"/>
  <c r="H6" i="2"/>
  <c r="H8" i="2" l="1"/>
  <c r="H14" i="2"/>
  <c r="H15" i="2"/>
  <c r="H11" i="2"/>
  <c r="H17" i="2"/>
  <c r="H16" i="2"/>
  <c r="K18" i="2"/>
  <c r="K16" i="2"/>
  <c r="K14" i="2"/>
  <c r="K12" i="2"/>
  <c r="K10" i="2"/>
  <c r="K8" i="2"/>
  <c r="K6" i="2"/>
  <c r="K5" i="2"/>
  <c r="K17" i="2"/>
  <c r="K15" i="2"/>
  <c r="K13" i="2"/>
  <c r="K11" i="2"/>
  <c r="K9" i="2"/>
  <c r="K7" i="2"/>
  <c r="J7" i="2"/>
  <c r="J9" i="2"/>
  <c r="J11" i="2"/>
  <c r="J13" i="2"/>
  <c r="J15" i="2"/>
  <c r="J17" i="2"/>
  <c r="J5" i="2"/>
  <c r="J6" i="2"/>
  <c r="J8" i="2"/>
  <c r="J10" i="2"/>
  <c r="J12" i="2"/>
  <c r="J14" i="2"/>
  <c r="J16" i="2"/>
  <c r="J18" i="2"/>
  <c r="H5" i="2"/>
  <c r="L18" i="2" l="1"/>
  <c r="L14" i="2"/>
  <c r="L10" i="2"/>
  <c r="L6" i="2"/>
  <c r="L17" i="2"/>
  <c r="L13" i="2"/>
  <c r="L9" i="2"/>
  <c r="L16" i="2"/>
  <c r="L12" i="2"/>
  <c r="L8" i="2"/>
  <c r="L5" i="2"/>
  <c r="L15" i="2"/>
  <c r="L11" i="2"/>
  <c r="L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Arezou Philsouph</author>
  </authors>
  <commentList>
    <comment ref="F1" authorId="0" shapeId="0" xr:uid="{00000000-0006-0000-0000-000001000000}">
      <text>
        <r>
          <rPr>
            <b/>
            <sz val="8"/>
            <color indexed="16"/>
            <rFont val="Tahoma"/>
            <family val="2"/>
          </rPr>
          <t>ExcelApi:
Function "QRLib.PricingStructures.CreateCurve" not found.</t>
        </r>
      </text>
    </comment>
  </commentList>
</comments>
</file>

<file path=xl/sharedStrings.xml><?xml version="1.0" encoding="utf-8"?>
<sst xmlns="http://schemas.openxmlformats.org/spreadsheetml/2006/main" count="54" uniqueCount="52">
  <si>
    <t>AUD-IRFuture-IR-Z0</t>
  </si>
  <si>
    <t>AUD-IRFuture-IR-U0</t>
  </si>
  <si>
    <t>AUD-IRFuture-IR-M0</t>
  </si>
  <si>
    <t>AUD-IRFuture-IR-H0</t>
  </si>
  <si>
    <t>AUD-IRFuture-IR-Z9</t>
  </si>
  <si>
    <t>AUD-IRFuture-IR-U9</t>
  </si>
  <si>
    <t>AUD-IRFuture-IR-M9</t>
  </si>
  <si>
    <t>AUD-IRFuture-IR-H9</t>
  </si>
  <si>
    <t>AUD-IRSwap-30Y</t>
  </si>
  <si>
    <t>AUD-IRSwap-25Y</t>
  </si>
  <si>
    <t>AUD-IRSwap-20Y</t>
  </si>
  <si>
    <t>AUD-IRSwap-15Y</t>
  </si>
  <si>
    <t>AUD-IRSwap-10Y</t>
  </si>
  <si>
    <t>AUD-IRSwap-9Y</t>
  </si>
  <si>
    <t>AUD-IRSwap-8Y</t>
  </si>
  <si>
    <t>AUD-IRSwap-7Y</t>
  </si>
  <si>
    <t>AUD-IRSwap-6Y</t>
  </si>
  <si>
    <t>AUD-IRSwap-5Y</t>
  </si>
  <si>
    <t>AUD-IRSwap-4Y</t>
  </si>
  <si>
    <t>AUD-IRSwap-3Y</t>
  </si>
  <si>
    <t>AUD-Deposit-3M</t>
  </si>
  <si>
    <t>AUD-Deposit-2M</t>
  </si>
  <si>
    <t>AUD-Deposit-1M</t>
  </si>
  <si>
    <t>AUD-Deposit-2W</t>
  </si>
  <si>
    <t>AUD-Deposit-1W</t>
  </si>
  <si>
    <t>AUD-Deposit-1D</t>
  </si>
  <si>
    <t>Additional</t>
  </si>
  <si>
    <t>AdjRate</t>
  </si>
  <si>
    <t>Instrument</t>
  </si>
  <si>
    <t>IR Term Structure</t>
  </si>
  <si>
    <t>FastLinearZero</t>
  </si>
  <si>
    <t>Algorithm</t>
  </si>
  <si>
    <t>AUD-LIBOR-BBA-3M</t>
  </si>
  <si>
    <t>CurveName</t>
  </si>
  <si>
    <t>3M</t>
  </si>
  <si>
    <t>IndexTenor</t>
  </si>
  <si>
    <t>AUD-LIBOR-BBA</t>
  </si>
  <si>
    <t>IndexName</t>
  </si>
  <si>
    <t>LIVE</t>
  </si>
  <si>
    <t>MarketName</t>
  </si>
  <si>
    <t>BuildDateTime</t>
  </si>
  <si>
    <t>RateCurve</t>
  </si>
  <si>
    <t>PricingStructureType</t>
  </si>
  <si>
    <t>Curve Characteristics</t>
  </si>
  <si>
    <t>Valuation Date</t>
  </si>
  <si>
    <t>Date 1</t>
  </si>
  <si>
    <t>Date 2</t>
  </si>
  <si>
    <t>df1</t>
  </si>
  <si>
    <t>df2</t>
  </si>
  <si>
    <t xml:space="preserve"> Year Fraction</t>
  </si>
  <si>
    <t>Forward Rate</t>
  </si>
  <si>
    <t>BaseDate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</si>
</sst>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dd/mm/yyyy;@"/>
    <numFmt numFmtId="165" formatCode="&quot;$&quot;#,##0\ ;\(&quot;$&quot;#,##0\)"/>
    <numFmt numFmtId="166" formatCode="0.00_)"/>
    <numFmt numFmtId="167" formatCode="0.000%"/>
    <numFmt numFmtId="168" formatCode="#,##0.0;#,##0.0"/>
    <numFmt numFmtId="169" formatCode="\+#,##0.00;\-#,##0.00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Times New Roman"/>
      <family val="1"/>
    </font>
    <font>
      <b/>
      <i/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8"/>
      <color indexed="9"/>
      <name val="Times New Roman"/>
      <family val="1"/>
    </font>
    <font>
      <b/>
      <sz val="8"/>
      <color indexed="16"/>
      <name val="Tahoma"/>
      <family val="2"/>
    </font>
    <font>
      <sz val="10"/>
      <color indexed="10"/>
      <name val="MS Sans Serif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b/>
      <sz val="9"/>
      <color indexed="9"/>
      <name val="Verdana"/>
      <family val="2"/>
    </font>
    <font>
      <b/>
      <i/>
      <sz val="16"/>
      <name val="Helv"/>
      <family val="2"/>
    </font>
    <font>
      <b/>
      <sz val="10"/>
      <name val="Arial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sz val="11"/>
      <name val="ＭＳ Ｐゴシック"/>
      <charset val="128"/>
    </font>
    <font>
      <sz val="11"/>
      <color theme="0"/>
      <name val="Calibri"/>
      <family val="2"/>
      <scheme val="minor"/>
    </font>
    <font>
      <sz val="8"/>
      <color theme="0"/>
      <name val="Verdana"/>
      <family val="2"/>
    </font>
    <font>
      <sz val="10"/>
      <color theme="0"/>
      <name val="Times New Roman"/>
      <family val="1"/>
    </font>
    <font>
      <b/>
      <i/>
      <sz val="8"/>
      <color theme="0"/>
      <name val="Verdana"/>
      <family val="2"/>
    </font>
    <font>
      <b/>
      <sz val="8"/>
      <color theme="0"/>
      <name val="Verdana"/>
      <family val="2"/>
    </font>
    <font>
      <b/>
      <sz val="8"/>
      <color theme="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9" fillId="2" borderId="0" applyAlignment="0"/>
    <xf numFmtId="4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0" fillId="3" borderId="0" applyNumberFormat="0" applyBorder="0">
      <alignment horizontal="right" vertical="center"/>
    </xf>
    <xf numFmtId="19" fontId="10" fillId="3" borderId="1" applyNumberFormat="0" applyBorder="0">
      <alignment horizontal="left" vertical="center"/>
    </xf>
    <xf numFmtId="2" fontId="11" fillId="4" borderId="0">
      <alignment horizontal="center" vertical="center"/>
    </xf>
    <xf numFmtId="2" fontId="11" fillId="4" borderId="2" applyBorder="0">
      <alignment horizontal="left" vertical="center"/>
    </xf>
    <xf numFmtId="0" fontId="10" fillId="3" borderId="0">
      <alignment horizontal="right" vertical="center"/>
    </xf>
    <xf numFmtId="19" fontId="12" fillId="3" borderId="3" applyNumberFormat="0" applyBorder="0">
      <alignment horizontal="left" vertical="center" indent="1"/>
    </xf>
    <xf numFmtId="2" fontId="13" fillId="4" borderId="4" applyBorder="0">
      <alignment horizontal="left" vertical="center" indent="1"/>
    </xf>
    <xf numFmtId="2" fontId="13" fillId="4" borderId="5" applyBorder="0">
      <alignment horizontal="center" vertical="center"/>
    </xf>
    <xf numFmtId="2" fontId="1" fillId="5" borderId="6" applyBorder="0">
      <alignment horizontal="left" vertical="center" indent="1"/>
    </xf>
    <xf numFmtId="0" fontId="1" fillId="5" borderId="0">
      <alignment horizontal="right" vertical="center"/>
    </xf>
    <xf numFmtId="2" fontId="1" fillId="5" borderId="1" applyNumberFormat="0" applyBorder="0">
      <alignment horizontal="right" vertical="center"/>
    </xf>
    <xf numFmtId="2" fontId="14" fillId="6" borderId="3" applyBorder="0">
      <alignment horizontal="left" vertical="center" indent="1"/>
    </xf>
    <xf numFmtId="2" fontId="14" fillId="6" borderId="0">
      <alignment horizontal="right" vertical="center"/>
    </xf>
    <xf numFmtId="2" fontId="14" fillId="6" borderId="2" applyBorder="0">
      <alignment horizontal="left" vertical="center"/>
    </xf>
    <xf numFmtId="2" fontId="14" fillId="6" borderId="7" applyBorder="0">
      <alignment horizontal="center" vertical="center"/>
    </xf>
    <xf numFmtId="19" fontId="12" fillId="7" borderId="8" applyNumberFormat="0" applyBorder="0">
      <alignment horizontal="left" vertical="center"/>
    </xf>
    <xf numFmtId="15" fontId="12" fillId="7" borderId="5" applyNumberFormat="0" applyBorder="0">
      <alignment horizontal="right" vertical="center"/>
    </xf>
    <xf numFmtId="19" fontId="12" fillId="7" borderId="9" applyNumberFormat="0" applyBorder="0">
      <alignment horizontal="right" vertical="center"/>
    </xf>
    <xf numFmtId="2" fontId="13" fillId="8" borderId="10" applyBorder="0">
      <alignment horizontal="left" vertical="center" indent="1"/>
    </xf>
    <xf numFmtId="2" fontId="13" fillId="8" borderId="2" applyNumberFormat="0">
      <alignment horizontal="center" vertical="center"/>
    </xf>
    <xf numFmtId="2" fontId="13" fillId="8" borderId="2" applyNumberFormat="0" applyBorder="0">
      <alignment horizontal="left" vertical="center"/>
    </xf>
    <xf numFmtId="2" fontId="1" fillId="9" borderId="9" applyNumberFormat="0" applyBorder="0">
      <alignment horizontal="right" vertical="center"/>
    </xf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166" fontId="15" fillId="0" borderId="0"/>
    <xf numFmtId="0" fontId="1" fillId="0" borderId="0"/>
    <xf numFmtId="0" fontId="1" fillId="10" borderId="0"/>
    <xf numFmtId="0" fontId="1" fillId="10" borderId="0"/>
    <xf numFmtId="0" fontId="1" fillId="10" borderId="0"/>
    <xf numFmtId="0" fontId="16" fillId="11" borderId="11" applyNumberFormat="0" applyBorder="0">
      <alignment horizontal="left" vertical="center"/>
    </xf>
    <xf numFmtId="2" fontId="16" fillId="11" borderId="2" applyNumberFormat="0" applyBorder="0">
      <alignment horizontal="left" vertical="center"/>
    </xf>
    <xf numFmtId="2" fontId="14" fillId="6" borderId="12" applyNumberFormat="0" applyBorder="0">
      <alignment horizontal="left" vertical="center"/>
    </xf>
    <xf numFmtId="2" fontId="14" fillId="6" borderId="2" applyNumberFormat="0" applyBorder="0">
      <alignment horizontal="left" vertical="center"/>
    </xf>
    <xf numFmtId="19" fontId="1" fillId="12" borderId="13" applyNumberFormat="0" applyBorder="0">
      <alignment horizontal="left" vertical="center" indent="1"/>
    </xf>
    <xf numFmtId="0" fontId="1" fillId="12" borderId="0">
      <alignment horizontal="right" vertical="center"/>
    </xf>
    <xf numFmtId="19" fontId="1" fillId="12" borderId="9" applyNumberFormat="0" applyBorder="0">
      <alignment horizontal="right" vertical="center"/>
    </xf>
    <xf numFmtId="2" fontId="17" fillId="13" borderId="4" applyBorder="0">
      <alignment horizontal="left" vertical="center" indent="1"/>
    </xf>
    <xf numFmtId="2" fontId="17" fillId="13" borderId="0">
      <alignment horizontal="center" vertical="center"/>
    </xf>
    <xf numFmtId="2" fontId="17" fillId="13" borderId="14">
      <alignment horizontal="left" vertical="center"/>
    </xf>
    <xf numFmtId="0" fontId="18" fillId="14" borderId="7">
      <alignment horizont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9" fillId="15" borderId="0" applyNumberFormat="0" applyBorder="0">
      <alignment horizontal="right" vertical="center"/>
    </xf>
    <xf numFmtId="167" fontId="19" fillId="15" borderId="0" applyNumberFormat="0" applyBorder="0">
      <alignment horizontal="right" vertical="center"/>
    </xf>
    <xf numFmtId="0" fontId="20" fillId="16" borderId="7" applyNumberFormat="0">
      <alignment horizontal="center" vertical="center"/>
    </xf>
    <xf numFmtId="0" fontId="20" fillId="16" borderId="0" applyNumberFormat="0" applyBorder="0">
      <alignment horizontal="left" vertical="center" indent="1"/>
    </xf>
    <xf numFmtId="168" fontId="21" fillId="17" borderId="0">
      <alignment horizontal="center" vertical="center"/>
    </xf>
    <xf numFmtId="169" fontId="22" fillId="18" borderId="0">
      <alignment horizontal="center" vertical="center"/>
      <protection locked="0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2" fontId="23" fillId="19" borderId="11" applyNumberFormat="0" applyFill="0" applyBorder="0" applyAlignment="0">
      <alignment horizontal="center"/>
      <protection locked="0"/>
    </xf>
    <xf numFmtId="2" fontId="1" fillId="20" borderId="2" applyNumberFormat="0" applyBorder="0">
      <alignment horizontal="right" vertical="center"/>
    </xf>
    <xf numFmtId="2" fontId="1" fillId="20" borderId="0">
      <alignment horizontal="right" vertical="center"/>
    </xf>
    <xf numFmtId="2" fontId="14" fillId="21" borderId="7">
      <alignment horizontal="center" vertical="center"/>
    </xf>
    <xf numFmtId="2" fontId="14" fillId="21" borderId="0" applyNumberFormat="0" applyBorder="0">
      <alignment horizontal="left" vertical="center"/>
    </xf>
    <xf numFmtId="2" fontId="14" fillId="21" borderId="7">
      <alignment horizontal="center" vertical="center"/>
    </xf>
    <xf numFmtId="38" fontId="24" fillId="0" borderId="0" applyFont="0" applyFill="0" applyBorder="0" applyAlignment="0" applyProtection="0"/>
    <xf numFmtId="0" fontId="24" fillId="0" borderId="0"/>
  </cellStyleXfs>
  <cellXfs count="68">
    <xf numFmtId="0" fontId="0" fillId="0" borderId="0" xfId="0"/>
    <xf numFmtId="0" fontId="0" fillId="0" borderId="0" xfId="0" applyBorder="1"/>
    <xf numFmtId="0" fontId="2" fillId="0" borderId="0" xfId="44" applyFont="1" applyBorder="1"/>
    <xf numFmtId="0" fontId="2" fillId="0" borderId="0" xfId="44" applyFont="1" applyBorder="1" applyAlignment="1">
      <alignment horizontal="center"/>
    </xf>
    <xf numFmtId="0" fontId="1" fillId="0" borderId="0" xfId="44"/>
    <xf numFmtId="0" fontId="2" fillId="0" borderId="0" xfId="44" applyFont="1"/>
    <xf numFmtId="0" fontId="2" fillId="0" borderId="0" xfId="44" applyFont="1" applyAlignment="1">
      <alignment horizontal="center"/>
    </xf>
    <xf numFmtId="0" fontId="25" fillId="25" borderId="0" xfId="0" applyFont="1" applyFill="1" applyBorder="1"/>
    <xf numFmtId="2" fontId="26" fillId="25" borderId="0" xfId="46" applyNumberFormat="1" applyFont="1" applyFill="1" applyBorder="1" applyAlignment="1">
      <alignment horizontal="right"/>
    </xf>
    <xf numFmtId="10" fontId="27" fillId="25" borderId="0" xfId="45" applyNumberFormat="1" applyFont="1" applyFill="1" applyBorder="1" applyAlignment="1">
      <alignment horizontal="center"/>
    </xf>
    <xf numFmtId="0" fontId="26" fillId="25" borderId="0" xfId="44" applyFont="1" applyFill="1" applyBorder="1" applyAlignment="1">
      <alignment horizontal="center"/>
    </xf>
    <xf numFmtId="2" fontId="3" fillId="22" borderId="15" xfId="46" applyNumberFormat="1" applyFont="1" applyFill="1" applyBorder="1" applyAlignment="1">
      <alignment horizontal="right"/>
    </xf>
    <xf numFmtId="10" fontId="4" fillId="22" borderId="16" xfId="45" applyNumberFormat="1" applyFont="1" applyFill="1" applyBorder="1" applyAlignment="1">
      <alignment horizontal="center"/>
    </xf>
    <xf numFmtId="0" fontId="3" fillId="0" borderId="17" xfId="44" applyFont="1" applyBorder="1" applyAlignment="1">
      <alignment horizontal="center"/>
    </xf>
    <xf numFmtId="2" fontId="3" fillId="22" borderId="9" xfId="46" applyNumberFormat="1" applyFont="1" applyFill="1" applyBorder="1" applyAlignment="1">
      <alignment horizontal="right"/>
    </xf>
    <xf numFmtId="10" fontId="4" fillId="22" borderId="14" xfId="45" applyNumberFormat="1" applyFont="1" applyFill="1" applyBorder="1" applyAlignment="1">
      <alignment horizontal="center"/>
    </xf>
    <xf numFmtId="0" fontId="3" fillId="0" borderId="11" xfId="44" applyFont="1" applyBorder="1" applyAlignment="1">
      <alignment horizontal="center"/>
    </xf>
    <xf numFmtId="10" fontId="4" fillId="22" borderId="2" xfId="45" applyNumberFormat="1" applyFont="1" applyFill="1" applyBorder="1" applyAlignment="1">
      <alignment horizontal="center"/>
    </xf>
    <xf numFmtId="10" fontId="26" fillId="25" borderId="0" xfId="46" applyNumberFormat="1" applyFont="1" applyFill="1" applyBorder="1" applyAlignment="1">
      <alignment horizontal="center"/>
    </xf>
    <xf numFmtId="0" fontId="26" fillId="25" borderId="0" xfId="46" applyFont="1" applyFill="1" applyBorder="1" applyAlignment="1">
      <alignment horizontal="center"/>
    </xf>
    <xf numFmtId="10" fontId="3" fillId="22" borderId="18" xfId="46" applyNumberFormat="1" applyFont="1" applyFill="1" applyBorder="1" applyAlignment="1">
      <alignment horizontal="center"/>
    </xf>
    <xf numFmtId="0" fontId="3" fillId="22" borderId="19" xfId="46" applyFont="1" applyFill="1" applyBorder="1" applyAlignment="1">
      <alignment horizontal="center"/>
    </xf>
    <xf numFmtId="10" fontId="3" fillId="22" borderId="20" xfId="46" applyNumberFormat="1" applyFont="1" applyFill="1" applyBorder="1" applyAlignment="1">
      <alignment horizontal="center"/>
    </xf>
    <xf numFmtId="0" fontId="3" fillId="22" borderId="21" xfId="46" applyFont="1" applyFill="1" applyBorder="1" applyAlignment="1">
      <alignment horizontal="center"/>
    </xf>
    <xf numFmtId="2" fontId="3" fillId="22" borderId="1" xfId="46" applyNumberFormat="1" applyFont="1" applyFill="1" applyBorder="1" applyAlignment="1">
      <alignment horizontal="right"/>
    </xf>
    <xf numFmtId="10" fontId="3" fillId="22" borderId="22" xfId="46" applyNumberFormat="1" applyFont="1" applyFill="1" applyBorder="1" applyAlignment="1">
      <alignment horizontal="center"/>
    </xf>
    <xf numFmtId="0" fontId="3" fillId="22" borderId="23" xfId="46" applyFont="1" applyFill="1" applyBorder="1" applyAlignment="1">
      <alignment horizontal="center"/>
    </xf>
    <xf numFmtId="0" fontId="28" fillId="25" borderId="0" xfId="46" applyFont="1" applyFill="1" applyBorder="1" applyAlignment="1">
      <alignment horizontal="center"/>
    </xf>
    <xf numFmtId="0" fontId="29" fillId="25" borderId="0" xfId="46" applyFont="1" applyFill="1" applyBorder="1" applyAlignment="1">
      <alignment horizontal="center"/>
    </xf>
    <xf numFmtId="0" fontId="5" fillId="23" borderId="24" xfId="46" applyFont="1" applyFill="1" applyBorder="1" applyAlignment="1">
      <alignment horizontal="center"/>
    </xf>
    <xf numFmtId="0" fontId="5" fillId="23" borderId="18" xfId="46" applyFont="1" applyFill="1" applyBorder="1" applyAlignment="1">
      <alignment horizontal="center"/>
    </xf>
    <xf numFmtId="0" fontId="6" fillId="23" borderId="17" xfId="46" applyFont="1" applyFill="1" applyBorder="1" applyAlignment="1">
      <alignment horizontal="center"/>
    </xf>
    <xf numFmtId="0" fontId="30" fillId="25" borderId="0" xfId="46" applyFont="1" applyFill="1" applyBorder="1"/>
    <xf numFmtId="0" fontId="30" fillId="25" borderId="0" xfId="46" applyFont="1" applyFill="1" applyBorder="1" applyAlignment="1">
      <alignment horizontal="center"/>
    </xf>
    <xf numFmtId="0" fontId="7" fillId="23" borderId="15" xfId="46" applyFont="1" applyFill="1" applyBorder="1"/>
    <xf numFmtId="0" fontId="7" fillId="23" borderId="24" xfId="46" applyFont="1" applyFill="1" applyBorder="1" applyAlignment="1">
      <alignment horizontal="center"/>
    </xf>
    <xf numFmtId="0" fontId="7" fillId="23" borderId="1" xfId="46" applyFont="1" applyFill="1" applyBorder="1"/>
    <xf numFmtId="0" fontId="7" fillId="23" borderId="25" xfId="46" applyFont="1" applyFill="1" applyBorder="1" applyAlignment="1">
      <alignment horizontal="center"/>
    </xf>
    <xf numFmtId="0" fontId="6" fillId="23" borderId="5" xfId="46" applyFont="1" applyFill="1" applyBorder="1" applyAlignment="1">
      <alignment horizontal="center"/>
    </xf>
    <xf numFmtId="0" fontId="26" fillId="25" borderId="0" xfId="44" applyFont="1" applyFill="1" applyBorder="1"/>
    <xf numFmtId="0" fontId="31" fillId="25" borderId="0" xfId="44" applyFont="1" applyFill="1" applyBorder="1"/>
    <xf numFmtId="0" fontId="3" fillId="0" borderId="0" xfId="44" applyFont="1"/>
    <xf numFmtId="0" fontId="3" fillId="0" borderId="0" xfId="44" applyFont="1" applyAlignment="1">
      <alignment horizontal="center"/>
    </xf>
    <xf numFmtId="0" fontId="3" fillId="22" borderId="15" xfId="46" applyFont="1" applyFill="1" applyBorder="1" applyAlignment="1">
      <alignment horizontal="center"/>
    </xf>
    <xf numFmtId="0" fontId="3" fillId="24" borderId="19" xfId="46" applyFont="1" applyFill="1" applyBorder="1" applyAlignment="1">
      <alignment horizontal="center"/>
    </xf>
    <xf numFmtId="0" fontId="3" fillId="22" borderId="9" xfId="46" applyFont="1" applyFill="1" applyBorder="1" applyAlignment="1">
      <alignment horizontal="center"/>
    </xf>
    <xf numFmtId="0" fontId="3" fillId="24" borderId="21" xfId="46" applyFont="1" applyFill="1" applyBorder="1" applyAlignment="1">
      <alignment horizontal="center"/>
    </xf>
    <xf numFmtId="22" fontId="26" fillId="25" borderId="0" xfId="46" applyNumberFormat="1" applyFont="1" applyFill="1" applyBorder="1" applyAlignment="1">
      <alignment horizontal="center"/>
    </xf>
    <xf numFmtId="22" fontId="3" fillId="22" borderId="9" xfId="46" applyNumberFormat="1" applyFont="1" applyFill="1" applyBorder="1" applyAlignment="1">
      <alignment horizontal="center"/>
    </xf>
    <xf numFmtId="14" fontId="26" fillId="25" borderId="0" xfId="46" applyNumberFormat="1" applyFont="1" applyFill="1" applyBorder="1" applyAlignment="1">
      <alignment horizontal="center"/>
    </xf>
    <xf numFmtId="14" fontId="3" fillId="24" borderId="21" xfId="46" applyNumberFormat="1" applyFont="1" applyFill="1" applyBorder="1" applyAlignment="1">
      <alignment horizontal="center"/>
    </xf>
    <xf numFmtId="164" fontId="26" fillId="25" borderId="0" xfId="46" applyNumberFormat="1" applyFont="1" applyFill="1" applyBorder="1" applyAlignment="1">
      <alignment horizontal="center"/>
    </xf>
    <xf numFmtId="164" fontId="3" fillId="22" borderId="9" xfId="46" applyNumberFormat="1" applyFont="1" applyFill="1" applyBorder="1" applyAlignment="1">
      <alignment horizontal="center"/>
    </xf>
    <xf numFmtId="0" fontId="6" fillId="23" borderId="9" xfId="46" applyFont="1" applyFill="1" applyBorder="1" applyAlignment="1">
      <alignment horizontal="center"/>
    </xf>
    <xf numFmtId="0" fontId="6" fillId="23" borderId="11" xfId="46" applyFont="1" applyFill="1" applyBorder="1" applyAlignment="1">
      <alignment horizontal="center"/>
    </xf>
    <xf numFmtId="0" fontId="29" fillId="25" borderId="0" xfId="47" applyFont="1" applyFill="1" applyBorder="1" applyAlignment="1">
      <alignment horizontal="center"/>
    </xf>
    <xf numFmtId="0" fontId="6" fillId="23" borderId="12" xfId="47" applyFont="1" applyFill="1" applyBorder="1" applyAlignment="1">
      <alignment horizontal="center"/>
    </xf>
    <xf numFmtId="0" fontId="32" fillId="26" borderId="0" xfId="0" applyFont="1" applyFill="1" applyAlignment="1">
      <alignment horizontal="center"/>
    </xf>
    <xf numFmtId="14" fontId="0" fillId="0" borderId="0" xfId="0" applyNumberFormat="1"/>
    <xf numFmtId="14" fontId="0" fillId="0" borderId="2" xfId="0" applyNumberFormat="1" applyBorder="1"/>
    <xf numFmtId="14" fontId="0" fillId="0" borderId="14" xfId="0" applyNumberFormat="1" applyBorder="1"/>
    <xf numFmtId="14" fontId="0" fillId="0" borderId="16" xfId="0" applyNumberFormat="1" applyBorder="1"/>
    <xf numFmtId="0" fontId="0" fillId="0" borderId="1" xfId="0" applyBorder="1"/>
    <xf numFmtId="0" fontId="0" fillId="0" borderId="9" xfId="0" applyBorder="1"/>
    <xf numFmtId="0" fontId="0" fillId="0" borderId="15" xfId="0" applyBorder="1"/>
    <xf numFmtId="0" fontId="0" fillId="0" borderId="2" xfId="0" applyBorder="1"/>
    <xf numFmtId="0" fontId="0" fillId="0" borderId="14" xfId="0" applyBorder="1"/>
    <xf numFmtId="0" fontId="0" fillId="0" borderId="16" xfId="0" applyBorder="1"/>
  </cellXfs>
  <cellStyles count="91">
    <cellStyle name="_Copy of Portfolios to Archeus 6-3-04 (2)" xfId="1" xr:uid="{00000000-0005-0000-0000-000000000000}"/>
    <cellStyle name="_Copy of Portfolios to Archeus 6-3-04 (2) 2" xfId="2" xr:uid="{00000000-0005-0000-0000-000001000000}"/>
    <cellStyle name="_Copy of Portfolios to Archeus 6-3-04 (2) 3" xfId="3" xr:uid="{00000000-0005-0000-0000-000002000000}"/>
    <cellStyle name="back" xfId="4" xr:uid="{00000000-0005-0000-0000-000003000000}"/>
    <cellStyle name="Comma 2" xfId="5" xr:uid="{00000000-0005-0000-0000-000004000000}"/>
    <cellStyle name="Comma0" xfId="6" xr:uid="{00000000-0005-0000-0000-000005000000}"/>
    <cellStyle name="Comma0 2" xfId="7" xr:uid="{00000000-0005-0000-0000-000006000000}"/>
    <cellStyle name="Comma0 3" xfId="8" xr:uid="{00000000-0005-0000-0000-000007000000}"/>
    <cellStyle name="Currency0" xfId="9" xr:uid="{00000000-0005-0000-0000-000008000000}"/>
    <cellStyle name="Currency0 2" xfId="10" xr:uid="{00000000-0005-0000-0000-000009000000}"/>
    <cellStyle name="Currency0 3" xfId="11" xr:uid="{00000000-0005-0000-0000-00000A000000}"/>
    <cellStyle name="Date" xfId="12" xr:uid="{00000000-0005-0000-0000-00000B000000}"/>
    <cellStyle name="Date 2" xfId="13" xr:uid="{00000000-0005-0000-0000-00000C000000}"/>
    <cellStyle name="Date 3" xfId="14" xr:uid="{00000000-0005-0000-0000-00000D000000}"/>
    <cellStyle name="Fixed" xfId="15" xr:uid="{00000000-0005-0000-0000-00000E000000}"/>
    <cellStyle name="Fixed 2" xfId="16" xr:uid="{00000000-0005-0000-0000-00000F000000}"/>
    <cellStyle name="Fixed 3" xfId="17" xr:uid="{00000000-0005-0000-0000-000010000000}"/>
    <cellStyle name="InfoDataColumn" xfId="18" xr:uid="{00000000-0005-0000-0000-000011000000}"/>
    <cellStyle name="InfoDataRow" xfId="19" xr:uid="{00000000-0005-0000-0000-000012000000}"/>
    <cellStyle name="InfoLabelColumn" xfId="20" xr:uid="{00000000-0005-0000-0000-000013000000}"/>
    <cellStyle name="InfoLabelRow" xfId="21" xr:uid="{00000000-0005-0000-0000-000014000000}"/>
    <cellStyle name="InfolDataColumn" xfId="22" xr:uid="{00000000-0005-0000-0000-000015000000}"/>
    <cellStyle name="InformationalData" xfId="23" xr:uid="{00000000-0005-0000-0000-000016000000}"/>
    <cellStyle name="InformationalLabel" xfId="24" xr:uid="{00000000-0005-0000-0000-000017000000}"/>
    <cellStyle name="InformationalLabelTop" xfId="25" xr:uid="{00000000-0005-0000-0000-000018000000}"/>
    <cellStyle name="InputData" xfId="26" xr:uid="{00000000-0005-0000-0000-000019000000}"/>
    <cellStyle name="InputDataColumn" xfId="27" xr:uid="{00000000-0005-0000-0000-00001A000000}"/>
    <cellStyle name="InputDataRow" xfId="28" xr:uid="{00000000-0005-0000-0000-00001B000000}"/>
    <cellStyle name="InputLabel" xfId="29" xr:uid="{00000000-0005-0000-0000-00001C000000}"/>
    <cellStyle name="InputLabelColumn" xfId="30" xr:uid="{00000000-0005-0000-0000-00001D000000}"/>
    <cellStyle name="InputLabelRow" xfId="31" xr:uid="{00000000-0005-0000-0000-00001E000000}"/>
    <cellStyle name="InputLabelTop" xfId="32" xr:uid="{00000000-0005-0000-0000-00001F000000}"/>
    <cellStyle name="IntermediateData" xfId="33" xr:uid="{00000000-0005-0000-0000-000020000000}"/>
    <cellStyle name="IntermediateDataColumn" xfId="34" xr:uid="{00000000-0005-0000-0000-000021000000}"/>
    <cellStyle name="IntermediateDataRow" xfId="35" xr:uid="{00000000-0005-0000-0000-000022000000}"/>
    <cellStyle name="IntermediateLabel" xfId="36" xr:uid="{00000000-0005-0000-0000-000023000000}"/>
    <cellStyle name="IntermediateLabelColumn" xfId="37" xr:uid="{00000000-0005-0000-0000-000024000000}"/>
    <cellStyle name="IntermediateLabelRow" xfId="38" xr:uid="{00000000-0005-0000-0000-000025000000}"/>
    <cellStyle name="InvalidCell" xfId="39" xr:uid="{00000000-0005-0000-0000-000026000000}"/>
    <cellStyle name="NewSheet" xfId="40" xr:uid="{00000000-0005-0000-0000-000027000000}"/>
    <cellStyle name="NewSheet 2" xfId="41" xr:uid="{00000000-0005-0000-0000-000028000000}"/>
    <cellStyle name="NewSheet 3" xfId="42" xr:uid="{00000000-0005-0000-0000-000029000000}"/>
    <cellStyle name="Normal" xfId="0" builtinId="0"/>
    <cellStyle name="Normal - Style1" xfId="43" xr:uid="{00000000-0005-0000-0000-00002B000000}"/>
    <cellStyle name="Normal 10" xfId="44" xr:uid="{00000000-0005-0000-0000-00002C000000}"/>
    <cellStyle name="Normal_Curves 2" xfId="45" xr:uid="{00000000-0005-0000-0000-00002D000000}"/>
    <cellStyle name="Normal_Sheet1 2" xfId="46" xr:uid="{00000000-0005-0000-0000-00002E000000}"/>
    <cellStyle name="Normal_Sheet1 3" xfId="47" xr:uid="{00000000-0005-0000-0000-00002F000000}"/>
    <cellStyle name="ObjectDataColumn" xfId="48" xr:uid="{00000000-0005-0000-0000-000030000000}"/>
    <cellStyle name="ObjectDataRow" xfId="49" xr:uid="{00000000-0005-0000-0000-000031000000}"/>
    <cellStyle name="ObjectLabelColumn" xfId="50" xr:uid="{00000000-0005-0000-0000-000032000000}"/>
    <cellStyle name="ObjectLabelRow" xfId="51" xr:uid="{00000000-0005-0000-0000-000033000000}"/>
    <cellStyle name="OutputData" xfId="52" xr:uid="{00000000-0005-0000-0000-000034000000}"/>
    <cellStyle name="OutputDataColumn" xfId="53" xr:uid="{00000000-0005-0000-0000-000035000000}"/>
    <cellStyle name="OutputDataRow" xfId="54" xr:uid="{00000000-0005-0000-0000-000036000000}"/>
    <cellStyle name="OutputLabel" xfId="55" xr:uid="{00000000-0005-0000-0000-000037000000}"/>
    <cellStyle name="OutputLabelColumn" xfId="56" xr:uid="{00000000-0005-0000-0000-000038000000}"/>
    <cellStyle name="OutputLabelRow" xfId="57" xr:uid="{00000000-0005-0000-0000-000039000000}"/>
    <cellStyle name="PanelLabel" xfId="58" xr:uid="{00000000-0005-0000-0000-00003A000000}"/>
    <cellStyle name="Percent 2 10" xfId="59" xr:uid="{00000000-0005-0000-0000-00003B000000}"/>
    <cellStyle name="Percent 2 11" xfId="60" xr:uid="{00000000-0005-0000-0000-00003C000000}"/>
    <cellStyle name="Percent 2 12" xfId="61" xr:uid="{00000000-0005-0000-0000-00003D000000}"/>
    <cellStyle name="Percent 2 13" xfId="62" xr:uid="{00000000-0005-0000-0000-00003E000000}"/>
    <cellStyle name="Percent 2 14" xfId="63" xr:uid="{00000000-0005-0000-0000-00003F000000}"/>
    <cellStyle name="Percent 2 15" xfId="64" xr:uid="{00000000-0005-0000-0000-000040000000}"/>
    <cellStyle name="Percent 2 16" xfId="65" xr:uid="{00000000-0005-0000-0000-000041000000}"/>
    <cellStyle name="Percent 2 2" xfId="66" xr:uid="{00000000-0005-0000-0000-000042000000}"/>
    <cellStyle name="Percent 2 3" xfId="67" xr:uid="{00000000-0005-0000-0000-000043000000}"/>
    <cellStyle name="Percent 2 4" xfId="68" xr:uid="{00000000-0005-0000-0000-000044000000}"/>
    <cellStyle name="Percent 2 5" xfId="69" xr:uid="{00000000-0005-0000-0000-000045000000}"/>
    <cellStyle name="Percent 2 6" xfId="70" xr:uid="{00000000-0005-0000-0000-000046000000}"/>
    <cellStyle name="Percent 2 7" xfId="71" xr:uid="{00000000-0005-0000-0000-000047000000}"/>
    <cellStyle name="Percent 2 8" xfId="72" xr:uid="{00000000-0005-0000-0000-000048000000}"/>
    <cellStyle name="Percent 2 9" xfId="73" xr:uid="{00000000-0005-0000-0000-000049000000}"/>
    <cellStyle name="PersonalDataColumn" xfId="74" xr:uid="{00000000-0005-0000-0000-00004A000000}"/>
    <cellStyle name="PersonalDataRow" xfId="75" xr:uid="{00000000-0005-0000-0000-00004B000000}"/>
    <cellStyle name="PersonalLabelColumn" xfId="76" xr:uid="{00000000-0005-0000-0000-00004C000000}"/>
    <cellStyle name="PersonalLabelRow" xfId="77" xr:uid="{00000000-0005-0000-0000-00004D000000}"/>
    <cellStyle name="result" xfId="78" xr:uid="{00000000-0005-0000-0000-00004E000000}"/>
    <cellStyle name="spreads" xfId="79" xr:uid="{00000000-0005-0000-0000-00004F000000}"/>
    <cellStyle name="Style 1" xfId="80" xr:uid="{00000000-0005-0000-0000-000050000000}"/>
    <cellStyle name="Style 1 2" xfId="81" xr:uid="{00000000-0005-0000-0000-000051000000}"/>
    <cellStyle name="Style 1 3" xfId="82" xr:uid="{00000000-0005-0000-0000-000052000000}"/>
    <cellStyle name="swaptn" xfId="83" xr:uid="{00000000-0005-0000-0000-000053000000}"/>
    <cellStyle name="TableDataColumn" xfId="84" xr:uid="{00000000-0005-0000-0000-000054000000}"/>
    <cellStyle name="TableDataRow" xfId="85" xr:uid="{00000000-0005-0000-0000-000055000000}"/>
    <cellStyle name="TableLabelColumn" xfId="86" xr:uid="{00000000-0005-0000-0000-000056000000}"/>
    <cellStyle name="TableLabelRow" xfId="87" xr:uid="{00000000-0005-0000-0000-000057000000}"/>
    <cellStyle name="TableLabelTop" xfId="88" xr:uid="{00000000-0005-0000-0000-000058000000}"/>
    <cellStyle name="桁区切り_NewDemo" xfId="89" xr:uid="{00000000-0005-0000-0000-000059000000}"/>
    <cellStyle name="標準_NewDemo" xfId="90" xr:uid="{00000000-0005-0000-0000-00005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watt/Local%20Settings/Temporary%20Internet%20Files/Content.Outlook/A64M22I0/Ca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Curve"/>
      <sheetName val="Cap"/>
      <sheetName val="Caplet Floorlet"/>
    </sheetNames>
    <sheetDataSet>
      <sheetData sheetId="0"/>
      <sheetData sheetId="1">
        <row r="4">
          <cell r="F4">
            <v>40116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showGridLines="0" tabSelected="1" workbookViewId="0">
      <selection activeCell="B2" sqref="B2"/>
    </sheetView>
  </sheetViews>
  <sheetFormatPr defaultRowHeight="15"/>
  <cols>
    <col min="1" max="1" width="21.7109375" customWidth="1"/>
    <col min="2" max="2" width="50.28515625" customWidth="1"/>
    <col min="5" max="5" width="18.140625" customWidth="1"/>
    <col min="6" max="6" width="24.7109375" customWidth="1"/>
  </cols>
  <sheetData>
    <row r="1" spans="1:8" ht="15.75" thickBot="1">
      <c r="A1" s="56" t="s">
        <v>43</v>
      </c>
      <c r="B1" t="str">
        <f>_xll.HLV5r3.Financial.Cache.CreateCurve( A2:B9, A14:C39)</f>
        <v>Market.LIVE.RateCurve.AUD-LIBOR-BBA-3M</v>
      </c>
      <c r="E1" s="55"/>
      <c r="F1" s="7"/>
      <c r="G1" s="7"/>
      <c r="H1" s="7"/>
    </row>
    <row r="2" spans="1:8">
      <c r="A2" s="54" t="s">
        <v>42</v>
      </c>
      <c r="B2" s="53" t="s">
        <v>41</v>
      </c>
      <c r="C2" s="41"/>
      <c r="D2" s="4"/>
      <c r="E2" s="28"/>
      <c r="F2" s="28"/>
      <c r="G2" s="39"/>
      <c r="H2" s="7"/>
    </row>
    <row r="3" spans="1:8">
      <c r="A3" s="46" t="s">
        <v>40</v>
      </c>
      <c r="B3" s="52">
        <v>39843</v>
      </c>
      <c r="C3" s="41"/>
      <c r="D3" s="4"/>
      <c r="E3" s="19"/>
      <c r="F3" s="51"/>
      <c r="G3" s="39"/>
      <c r="H3" s="7"/>
    </row>
    <row r="4" spans="1:8">
      <c r="A4" s="50" t="s">
        <v>39</v>
      </c>
      <c r="B4" s="45" t="s">
        <v>38</v>
      </c>
      <c r="C4" s="41"/>
      <c r="D4" s="4"/>
      <c r="E4" s="49"/>
      <c r="F4" s="19"/>
      <c r="G4" s="39"/>
      <c r="H4" s="7"/>
    </row>
    <row r="5" spans="1:8">
      <c r="A5" s="46" t="s">
        <v>37</v>
      </c>
      <c r="B5" s="48" t="s">
        <v>36</v>
      </c>
      <c r="C5" s="41"/>
      <c r="D5" s="4"/>
      <c r="E5" s="19"/>
      <c r="F5" s="47"/>
      <c r="G5" s="39"/>
      <c r="H5" s="7"/>
    </row>
    <row r="6" spans="1:8">
      <c r="A6" s="46" t="s">
        <v>35</v>
      </c>
      <c r="B6" s="45" t="s">
        <v>34</v>
      </c>
      <c r="C6" s="41"/>
      <c r="D6" s="4"/>
      <c r="E6" s="19"/>
      <c r="F6" s="19"/>
      <c r="G6" s="39"/>
      <c r="H6" s="7"/>
    </row>
    <row r="7" spans="1:8">
      <c r="A7" s="46" t="s">
        <v>33</v>
      </c>
      <c r="B7" s="45" t="s">
        <v>32</v>
      </c>
      <c r="C7" s="41"/>
      <c r="D7" s="4"/>
      <c r="E7" s="19"/>
      <c r="F7" s="19"/>
      <c r="G7" s="39"/>
      <c r="H7" s="7"/>
    </row>
    <row r="8" spans="1:8">
      <c r="A8" s="46" t="s">
        <v>51</v>
      </c>
      <c r="B8" s="52">
        <f>B3</f>
        <v>39843</v>
      </c>
      <c r="C8" s="41"/>
      <c r="D8" s="4"/>
      <c r="E8" s="19"/>
      <c r="F8" s="19"/>
      <c r="G8" s="39"/>
      <c r="H8" s="7"/>
    </row>
    <row r="9" spans="1:8" ht="15.75" thickBot="1">
      <c r="A9" s="44" t="s">
        <v>31</v>
      </c>
      <c r="B9" s="43" t="s">
        <v>30</v>
      </c>
      <c r="C9" s="41"/>
      <c r="D9" s="4"/>
      <c r="E9" s="19"/>
      <c r="F9" s="19"/>
      <c r="G9" s="39"/>
      <c r="H9" s="7"/>
    </row>
    <row r="10" spans="1:8" ht="15.75" thickBot="1">
      <c r="A10" s="42"/>
      <c r="B10" s="4"/>
      <c r="C10" s="41"/>
      <c r="D10" s="4"/>
      <c r="E10" s="10"/>
      <c r="F10" s="40"/>
      <c r="G10" s="39"/>
      <c r="H10" s="7"/>
    </row>
    <row r="11" spans="1:8">
      <c r="A11" s="38" t="s">
        <v>29</v>
      </c>
      <c r="B11" s="37"/>
      <c r="C11" s="36"/>
      <c r="D11" s="4"/>
      <c r="E11" s="28"/>
      <c r="F11" s="33"/>
      <c r="G11" s="32"/>
      <c r="H11" s="7"/>
    </row>
    <row r="12" spans="1:8" ht="15.75" thickBot="1">
      <c r="A12" s="31"/>
      <c r="B12" s="35"/>
      <c r="C12" s="34"/>
      <c r="D12" s="4"/>
      <c r="E12" s="28"/>
      <c r="F12" s="33"/>
      <c r="G12" s="32"/>
      <c r="H12" s="7"/>
    </row>
    <row r="13" spans="1:8" ht="15.75" thickBot="1">
      <c r="A13" s="31" t="s">
        <v>28</v>
      </c>
      <c r="B13" s="30" t="s">
        <v>27</v>
      </c>
      <c r="C13" s="29" t="s">
        <v>26</v>
      </c>
      <c r="D13" s="4"/>
      <c r="E13" s="28"/>
      <c r="F13" s="27"/>
      <c r="G13" s="27"/>
      <c r="H13" s="7"/>
    </row>
    <row r="14" spans="1:8">
      <c r="A14" s="26" t="s">
        <v>25</v>
      </c>
      <c r="B14" s="25">
        <v>0.04</v>
      </c>
      <c r="C14" s="24"/>
      <c r="D14" s="4"/>
      <c r="E14" s="19"/>
      <c r="F14" s="18"/>
      <c r="G14" s="8"/>
      <c r="H14" s="7"/>
    </row>
    <row r="15" spans="1:8">
      <c r="A15" s="23" t="s">
        <v>24</v>
      </c>
      <c r="B15" s="22">
        <v>0.04</v>
      </c>
      <c r="C15" s="14"/>
      <c r="D15" s="4"/>
      <c r="E15" s="19"/>
      <c r="F15" s="18"/>
      <c r="G15" s="8"/>
      <c r="H15" s="7"/>
    </row>
    <row r="16" spans="1:8">
      <c r="A16" s="23" t="s">
        <v>23</v>
      </c>
      <c r="B16" s="22">
        <v>0.04</v>
      </c>
      <c r="C16" s="14"/>
      <c r="D16" s="4"/>
      <c r="E16" s="19"/>
      <c r="F16" s="18"/>
      <c r="G16" s="8"/>
      <c r="H16" s="7"/>
    </row>
    <row r="17" spans="1:8">
      <c r="A17" s="23" t="s">
        <v>22</v>
      </c>
      <c r="B17" s="22">
        <v>0.04</v>
      </c>
      <c r="C17" s="14"/>
      <c r="D17" s="4"/>
      <c r="E17" s="19"/>
      <c r="F17" s="18"/>
      <c r="G17" s="8"/>
      <c r="H17" s="7"/>
    </row>
    <row r="18" spans="1:8">
      <c r="A18" s="23" t="s">
        <v>21</v>
      </c>
      <c r="B18" s="22">
        <v>0.04</v>
      </c>
      <c r="C18" s="14"/>
      <c r="D18" s="4"/>
      <c r="E18" s="19"/>
      <c r="F18" s="18"/>
      <c r="G18" s="8"/>
      <c r="H18" s="7"/>
    </row>
    <row r="19" spans="1:8">
      <c r="A19" s="23" t="s">
        <v>20</v>
      </c>
      <c r="B19" s="22">
        <v>0.04</v>
      </c>
      <c r="C19" s="14"/>
      <c r="D19" s="4"/>
      <c r="E19" s="19"/>
      <c r="F19" s="18"/>
      <c r="G19" s="8"/>
      <c r="H19" s="7"/>
    </row>
    <row r="20" spans="1:8">
      <c r="A20" s="23" t="s">
        <v>19</v>
      </c>
      <c r="B20" s="22">
        <v>4.1486999999999996E-2</v>
      </c>
      <c r="C20" s="14"/>
      <c r="D20" s="4"/>
      <c r="E20" s="19"/>
      <c r="F20" s="18"/>
      <c r="G20" s="8"/>
      <c r="H20" s="7"/>
    </row>
    <row r="21" spans="1:8">
      <c r="A21" s="23" t="s">
        <v>18</v>
      </c>
      <c r="B21" s="22">
        <v>4.5612000000000007E-2</v>
      </c>
      <c r="C21" s="14"/>
      <c r="D21" s="4"/>
      <c r="E21" s="19"/>
      <c r="F21" s="18"/>
      <c r="G21" s="8"/>
      <c r="H21" s="7"/>
    </row>
    <row r="22" spans="1:8">
      <c r="A22" s="23" t="s">
        <v>17</v>
      </c>
      <c r="B22" s="22">
        <v>4.7800000000000002E-2</v>
      </c>
      <c r="C22" s="14"/>
      <c r="D22" s="4"/>
      <c r="E22" s="19"/>
      <c r="F22" s="18"/>
      <c r="G22" s="8"/>
      <c r="H22" s="7"/>
    </row>
    <row r="23" spans="1:8">
      <c r="A23" s="23" t="s">
        <v>16</v>
      </c>
      <c r="B23" s="22">
        <v>4.9699999999999994E-2</v>
      </c>
      <c r="C23" s="14"/>
      <c r="D23" s="4"/>
      <c r="E23" s="19"/>
      <c r="F23" s="18"/>
      <c r="G23" s="8"/>
      <c r="H23" s="7"/>
    </row>
    <row r="24" spans="1:8">
      <c r="A24" s="23" t="s">
        <v>15</v>
      </c>
      <c r="B24" s="22">
        <v>5.1124999999999997E-2</v>
      </c>
      <c r="C24" s="14"/>
      <c r="D24" s="4"/>
      <c r="E24" s="19"/>
      <c r="F24" s="18"/>
      <c r="G24" s="8"/>
      <c r="H24" s="7"/>
    </row>
    <row r="25" spans="1:8">
      <c r="A25" s="23" t="s">
        <v>14</v>
      </c>
      <c r="B25" s="22">
        <v>5.2199999999999996E-2</v>
      </c>
      <c r="C25" s="14"/>
      <c r="D25" s="4"/>
      <c r="E25" s="19"/>
      <c r="F25" s="18"/>
      <c r="G25" s="8"/>
      <c r="H25" s="7"/>
    </row>
    <row r="26" spans="1:8">
      <c r="A26" s="23" t="s">
        <v>13</v>
      </c>
      <c r="B26" s="22">
        <v>5.2900000000000003E-2</v>
      </c>
      <c r="C26" s="14"/>
      <c r="D26" s="4"/>
      <c r="E26" s="19"/>
      <c r="F26" s="18"/>
      <c r="G26" s="8"/>
      <c r="H26" s="7"/>
    </row>
    <row r="27" spans="1:8">
      <c r="A27" s="23" t="s">
        <v>12</v>
      </c>
      <c r="B27" s="22">
        <v>5.3525000000000003E-2</v>
      </c>
      <c r="C27" s="14"/>
      <c r="D27" s="4"/>
      <c r="E27" s="19"/>
      <c r="F27" s="18"/>
      <c r="G27" s="8"/>
      <c r="H27" s="7"/>
    </row>
    <row r="28" spans="1:8">
      <c r="A28" s="23" t="s">
        <v>11</v>
      </c>
      <c r="B28" s="22">
        <v>5.4574999999999999E-2</v>
      </c>
      <c r="C28" s="14"/>
      <c r="D28" s="4"/>
      <c r="E28" s="19"/>
      <c r="F28" s="18"/>
      <c r="G28" s="8"/>
      <c r="H28" s="7"/>
    </row>
    <row r="29" spans="1:8">
      <c r="A29" s="23" t="s">
        <v>10</v>
      </c>
      <c r="B29" s="22">
        <v>5.3274999999999996E-2</v>
      </c>
      <c r="C29" s="14"/>
      <c r="D29" s="4"/>
      <c r="E29" s="19"/>
      <c r="F29" s="18"/>
      <c r="G29" s="8"/>
      <c r="H29" s="7"/>
    </row>
    <row r="30" spans="1:8">
      <c r="A30" s="23" t="s">
        <v>9</v>
      </c>
      <c r="B30" s="22">
        <v>5.2049999999999999E-2</v>
      </c>
      <c r="C30" s="14"/>
      <c r="D30" s="4"/>
      <c r="E30" s="19"/>
      <c r="F30" s="18"/>
      <c r="G30" s="8"/>
      <c r="H30" s="7"/>
    </row>
    <row r="31" spans="1:8" ht="15.75" thickBot="1">
      <c r="A31" s="21" t="s">
        <v>8</v>
      </c>
      <c r="B31" s="20">
        <v>5.0099999999999999E-2</v>
      </c>
      <c r="C31" s="11"/>
      <c r="D31" s="4"/>
      <c r="E31" s="19"/>
      <c r="F31" s="18"/>
      <c r="G31" s="8"/>
      <c r="H31" s="7"/>
    </row>
    <row r="32" spans="1:8">
      <c r="A32" s="16" t="s">
        <v>7</v>
      </c>
      <c r="B32" s="17">
        <v>3.1099999999999996E-2</v>
      </c>
      <c r="C32" s="14">
        <v>0.2</v>
      </c>
      <c r="D32" s="4"/>
      <c r="E32" s="10"/>
      <c r="F32" s="9"/>
      <c r="G32" s="8"/>
      <c r="H32" s="7"/>
    </row>
    <row r="33" spans="1:8">
      <c r="A33" s="16" t="s">
        <v>6</v>
      </c>
      <c r="B33" s="15">
        <v>2.9899999999999947E-2</v>
      </c>
      <c r="C33" s="14">
        <v>0.2</v>
      </c>
      <c r="D33" s="4"/>
      <c r="E33" s="10"/>
      <c r="F33" s="9"/>
      <c r="G33" s="8"/>
      <c r="H33" s="7"/>
    </row>
    <row r="34" spans="1:8">
      <c r="A34" s="16" t="s">
        <v>5</v>
      </c>
      <c r="B34" s="15">
        <v>3.0600000000000023E-2</v>
      </c>
      <c r="C34" s="14">
        <v>0.2</v>
      </c>
      <c r="D34" s="4"/>
      <c r="E34" s="10"/>
      <c r="F34" s="9"/>
      <c r="G34" s="8"/>
      <c r="H34" s="7"/>
    </row>
    <row r="35" spans="1:8">
      <c r="A35" s="16" t="s">
        <v>4</v>
      </c>
      <c r="B35" s="15">
        <v>3.3199999999999931E-2</v>
      </c>
      <c r="C35" s="14">
        <v>0.2</v>
      </c>
      <c r="D35" s="4"/>
      <c r="E35" s="10"/>
      <c r="F35" s="9"/>
      <c r="G35" s="8"/>
      <c r="H35" s="7"/>
    </row>
    <row r="36" spans="1:8">
      <c r="A36" s="16" t="s">
        <v>3</v>
      </c>
      <c r="B36" s="15">
        <v>3.6599999999999966E-2</v>
      </c>
      <c r="C36" s="14">
        <v>0.2</v>
      </c>
      <c r="D36" s="4"/>
      <c r="E36" s="10"/>
      <c r="F36" s="9"/>
      <c r="G36" s="8"/>
      <c r="H36" s="7"/>
    </row>
    <row r="37" spans="1:8">
      <c r="A37" s="16" t="s">
        <v>2</v>
      </c>
      <c r="B37" s="15">
        <v>4.0600000000000025E-2</v>
      </c>
      <c r="C37" s="14">
        <v>0.2</v>
      </c>
      <c r="D37" s="4"/>
      <c r="E37" s="10"/>
      <c r="F37" s="9"/>
      <c r="G37" s="8"/>
      <c r="H37" s="7"/>
    </row>
    <row r="38" spans="1:8">
      <c r="A38" s="16" t="s">
        <v>1</v>
      </c>
      <c r="B38" s="15">
        <v>4.4200000000000017E-2</v>
      </c>
      <c r="C38" s="14">
        <v>0.2</v>
      </c>
      <c r="D38" s="4"/>
      <c r="E38" s="10"/>
      <c r="F38" s="9"/>
      <c r="G38" s="8"/>
      <c r="H38" s="7"/>
    </row>
    <row r="39" spans="1:8" ht="15.75" thickBot="1">
      <c r="A39" s="13" t="s">
        <v>0</v>
      </c>
      <c r="B39" s="12">
        <v>4.7500000000000001E-2</v>
      </c>
      <c r="C39" s="11">
        <v>0.2</v>
      </c>
      <c r="D39" s="4"/>
      <c r="E39" s="10"/>
      <c r="F39" s="9"/>
      <c r="G39" s="8"/>
      <c r="H39" s="7"/>
    </row>
    <row r="40" spans="1:8">
      <c r="A40" s="6"/>
      <c r="B40" s="6"/>
      <c r="C40" s="5"/>
      <c r="D40" s="4"/>
      <c r="E40" s="3"/>
      <c r="F40" s="3"/>
      <c r="G40" s="2"/>
      <c r="H40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4"/>
  <sheetViews>
    <sheetView showGridLines="0" workbookViewId="0">
      <selection activeCell="H23" sqref="H23"/>
    </sheetView>
  </sheetViews>
  <sheetFormatPr defaultRowHeight="15"/>
  <cols>
    <col min="2" max="2" width="15.5703125" customWidth="1"/>
    <col min="3" max="4" width="13.7109375" customWidth="1"/>
    <col min="5" max="5" width="11.42578125" customWidth="1"/>
    <col min="7" max="7" width="13.85546875" bestFit="1" customWidth="1"/>
    <col min="8" max="8" width="14.7109375" customWidth="1"/>
    <col min="9" max="9" width="12" bestFit="1" customWidth="1"/>
  </cols>
  <sheetData>
    <row r="2" spans="2:12">
      <c r="B2" s="58">
        <f>B5</f>
        <v>40116</v>
      </c>
    </row>
    <row r="4" spans="2:12" ht="15.75" thickBot="1">
      <c r="B4" s="57" t="s">
        <v>44</v>
      </c>
      <c r="C4" s="57" t="s">
        <v>45</v>
      </c>
      <c r="D4" s="57" t="s">
        <v>46</v>
      </c>
      <c r="E4" s="57" t="s">
        <v>47</v>
      </c>
      <c r="F4" s="57" t="s">
        <v>48</v>
      </c>
      <c r="G4" s="57" t="s">
        <v>49</v>
      </c>
      <c r="H4" s="57" t="s">
        <v>50</v>
      </c>
      <c r="J4" s="57" t="s">
        <v>47</v>
      </c>
      <c r="K4" s="57" t="s">
        <v>48</v>
      </c>
    </row>
    <row r="5" spans="2:12">
      <c r="B5" s="59">
        <v>40116</v>
      </c>
      <c r="C5" s="59">
        <v>40845</v>
      </c>
      <c r="D5" s="59">
        <v>40876</v>
      </c>
      <c r="E5" s="65">
        <f>_xll.HLV5r3.Financial.Cache.GetValueFromBase( DiscountCurve, B2,C5)</f>
        <v>0.93048069056607507</v>
      </c>
      <c r="F5" s="65">
        <f>_xll.HLV5r3.Financial.Cache.GetValueFromBase(DiscountCurve, B5, D5)</f>
        <v>0.92671825000731567</v>
      </c>
      <c r="G5" s="65">
        <f>(D5-C5)/365</f>
        <v>8.4931506849315067E-2</v>
      </c>
      <c r="H5" s="62">
        <f t="shared" ref="H5:H10" si="0">(E5/F5-1)/G5*100</f>
        <v>4.7802774309003819</v>
      </c>
      <c r="I5">
        <f>_xll.HLV5r3.Financial.Cache.GetValueFromBase( DiscountCurve,$B$2,B5)</f>
        <v>1</v>
      </c>
      <c r="J5">
        <f>$E$5/I5</f>
        <v>0.93048069056607507</v>
      </c>
      <c r="K5">
        <f>$F$5/I5</f>
        <v>0.92671825000731567</v>
      </c>
      <c r="L5">
        <f>(J5/K5-1)/G5*100</f>
        <v>4.7802774309003819</v>
      </c>
    </row>
    <row r="6" spans="2:12">
      <c r="B6" s="60">
        <f t="shared" ref="B6:B15" si="1">EDATE(B5, 1)</f>
        <v>40147</v>
      </c>
      <c r="C6" s="60">
        <v>40845</v>
      </c>
      <c r="D6" s="60">
        <v>40876</v>
      </c>
      <c r="E6" s="66">
        <f>_xll.HLV5r3.Financial.Cache.GetValueFromBase(DiscountCurve, B6, C6)</f>
        <v>0.9341832301851738</v>
      </c>
      <c r="F6" s="66">
        <f>_xll.HLV5r3.Financial.Cache.GetValueFromBase(DiscountCurve, B6, D6)</f>
        <v>0.93048069056607507</v>
      </c>
      <c r="G6" s="66">
        <f>(D6-C6)/365</f>
        <v>8.4931506849315067E-2</v>
      </c>
      <c r="H6" s="63">
        <f t="shared" si="0"/>
        <v>4.6851502172838133</v>
      </c>
      <c r="I6">
        <f>_xll.HLV5r3.Financial.Cache.GetValueFromBase( DiscountCurve,$B$2,B6)</f>
        <v>0.99661324002810203</v>
      </c>
      <c r="J6">
        <f t="shared" ref="J6:J18" si="2">$E$5/I6</f>
        <v>0.93364271433905277</v>
      </c>
      <c r="K6">
        <f t="shared" ref="K6:K18" si="3">$F$5/I6</f>
        <v>0.92986748799482588</v>
      </c>
      <c r="L6">
        <f t="shared" ref="L6:L18" si="4">(J6/K6-1)/G6*100</f>
        <v>4.7802774309003819</v>
      </c>
    </row>
    <row r="7" spans="2:12">
      <c r="B7" s="60">
        <f t="shared" si="1"/>
        <v>40177</v>
      </c>
      <c r="C7" s="60">
        <v>40845</v>
      </c>
      <c r="D7" s="60">
        <v>40876</v>
      </c>
      <c r="E7" s="66">
        <f>_xll.HLV5r3.Financial.Cache.GetValueFromBase(DiscountCurve, B7, C7)</f>
        <v>0.93769590207891973</v>
      </c>
      <c r="F7" s="66">
        <f>_xll.HLV5r3.Financial.Cache.GetValueFromBase(DiscountCurve, B7, D7)</f>
        <v>0.93406473712096705</v>
      </c>
      <c r="G7" s="66">
        <f>(D7-C7)/365</f>
        <v>8.4931506849315067E-2</v>
      </c>
      <c r="H7" s="63">
        <f t="shared" si="0"/>
        <v>4.577202984113689</v>
      </c>
      <c r="I7">
        <f>_xll.HLV5r3.Financial.Cache.GetValueFromBase( DiscountCurve,$B$2,B7)</f>
        <v>0.9933573989003226</v>
      </c>
      <c r="J7">
        <f t="shared" si="2"/>
        <v>0.93670283384021302</v>
      </c>
      <c r="K7">
        <f t="shared" si="3"/>
        <v>0.93291523376502905</v>
      </c>
      <c r="L7">
        <f t="shared" si="4"/>
        <v>4.7802774309003819</v>
      </c>
    </row>
    <row r="8" spans="2:12">
      <c r="B8" s="60">
        <f t="shared" si="1"/>
        <v>40208</v>
      </c>
      <c r="C8" s="60">
        <v>40845</v>
      </c>
      <c r="D8" s="60">
        <v>40876</v>
      </c>
      <c r="E8" s="66">
        <f>_xll.HLV5r3.Financial.Cache.GetValueFromBase(DiscountCurve, B8, C8)</f>
        <v>0.94124125534989955</v>
      </c>
      <c r="F8" s="66">
        <f>_xll.HLV5r3.Financial.Cache.GetValueFromBase(DiscountCurve, B8, D8)</f>
        <v>0.93769590207891973</v>
      </c>
      <c r="G8" s="66">
        <f>(D8-C8)/365</f>
        <v>8.4931506849315067E-2</v>
      </c>
      <c r="H8" s="63">
        <f t="shared" si="0"/>
        <v>4.4517284886685076</v>
      </c>
      <c r="I8">
        <f>_xll.HLV5r3.Financial.Cache.GetValueFromBase( DiscountCurve,$B$2,B8)</f>
        <v>0.99001530001945659</v>
      </c>
      <c r="J8">
        <f t="shared" si="2"/>
        <v>0.93986496021605781</v>
      </c>
      <c r="K8">
        <f t="shared" si="3"/>
        <v>0.936064573940527</v>
      </c>
      <c r="L8">
        <f t="shared" si="4"/>
        <v>4.7802774309003819</v>
      </c>
    </row>
    <row r="9" spans="2:12">
      <c r="B9" s="60">
        <f t="shared" si="1"/>
        <v>40237</v>
      </c>
      <c r="C9" s="60">
        <v>40845</v>
      </c>
      <c r="D9" s="60">
        <v>40876</v>
      </c>
      <c r="E9" s="66">
        <f>_xll.HLV5r3.Financial.Cache.GetValueFromBase(DiscountCurve, B9, C9)</f>
        <v>0.94450446364228047</v>
      </c>
      <c r="F9" s="66">
        <f>_xll.HLV5r3.Financial.Cache.GetValueFromBase(DiscountCurve, B9, D9)</f>
        <v>0.9410142955319335</v>
      </c>
      <c r="G9" s="66">
        <f>(D9-C9)/365</f>
        <v>8.4931506849315067E-2</v>
      </c>
      <c r="H9" s="63">
        <f t="shared" si="0"/>
        <v>4.3669809314006152</v>
      </c>
      <c r="I9">
        <f>_xll.HLV5r3.Financial.Cache.GetValueFromBase( DiscountCurve,$B$2,B9)</f>
        <v>0.98828144363070436</v>
      </c>
      <c r="J9">
        <f t="shared" si="2"/>
        <v>0.94151387397067432</v>
      </c>
      <c r="K9">
        <f t="shared" si="3"/>
        <v>0.93770682023814944</v>
      </c>
      <c r="L9">
        <f t="shared" si="4"/>
        <v>4.7802774309003819</v>
      </c>
    </row>
    <row r="10" spans="2:12">
      <c r="B10" s="60">
        <f t="shared" si="1"/>
        <v>40265</v>
      </c>
      <c r="C10" s="60">
        <v>40845</v>
      </c>
      <c r="D10" s="60">
        <v>40876</v>
      </c>
      <c r="E10" s="66">
        <f>_xll.HLV5r3.Financial.Cache.GetValueFromBase(DiscountCurve, B10, C10)</f>
        <v>0.94758698880793202</v>
      </c>
      <c r="F10" s="66">
        <f>_xll.HLV5r3.Financial.Cache.GetValueFromBase(DiscountCurve, B10, D10)</f>
        <v>0.94416930386805964</v>
      </c>
      <c r="G10" s="66">
        <f t="shared" ref="G10:G18" si="5">(D10-C10)/365</f>
        <v>8.4931506849315067E-2</v>
      </c>
      <c r="H10" s="63">
        <f t="shared" si="0"/>
        <v>4.2619987543131979</v>
      </c>
      <c r="I10">
        <f>_xll.HLV5r3.Financial.Cache.GetValueFromBase( DiscountCurve,$B$2,B10)</f>
        <v>0.98641007395911628</v>
      </c>
      <c r="J10">
        <f t="shared" si="2"/>
        <v>0.94330006873453798</v>
      </c>
      <c r="K10">
        <f t="shared" si="3"/>
        <v>0.93948579244307817</v>
      </c>
      <c r="L10">
        <f t="shared" si="4"/>
        <v>4.7802774309003819</v>
      </c>
    </row>
    <row r="11" spans="2:12">
      <c r="B11" s="60">
        <f t="shared" si="1"/>
        <v>40296</v>
      </c>
      <c r="C11" s="60">
        <v>40845</v>
      </c>
      <c r="D11" s="60">
        <v>40876</v>
      </c>
      <c r="E11" s="66">
        <f>_xll.HLV5r3.Financial.Cache.GetValueFromBase(DiscountCurve, B11, C11)</f>
        <v>0.95088564960182442</v>
      </c>
      <c r="F11" s="66">
        <f>_xll.HLV5r3.Financial.Cache.GetValueFromBase(DiscountCurve, B11, D11)</f>
        <v>0.94758698880793202</v>
      </c>
      <c r="G11" s="66">
        <f t="shared" si="5"/>
        <v>8.4931506849315067E-2</v>
      </c>
      <c r="H11" s="63">
        <f t="shared" ref="H11:H16" si="6">(E11/F11-1)/G11*100</f>
        <v>4.0987340578225231</v>
      </c>
      <c r="I11">
        <f>_xll.HLV5r3.Financial.Cache.GetValueFromBase( DiscountCurve,$B$2,B11)</f>
        <v>0.98387698526923573</v>
      </c>
      <c r="J11">
        <f t="shared" si="2"/>
        <v>0.94572868813620137</v>
      </c>
      <c r="K11">
        <f t="shared" si="3"/>
        <v>0.94190459161286444</v>
      </c>
      <c r="L11">
        <f t="shared" si="4"/>
        <v>4.7802774309003819</v>
      </c>
    </row>
    <row r="12" spans="2:12">
      <c r="B12" s="60">
        <f t="shared" si="1"/>
        <v>40326</v>
      </c>
      <c r="C12" s="60">
        <v>40845</v>
      </c>
      <c r="D12" s="60">
        <v>40876</v>
      </c>
      <c r="E12" s="66">
        <f>_xll.HLV5r3.Financial.Cache.GetValueFromBase(DiscountCurve, B12, C12)</f>
        <v>0.95402757984015041</v>
      </c>
      <c r="F12" s="66">
        <f>_xll.HLV5r3.Financial.Cache.GetValueFromBase(DiscountCurve, B12, D12)</f>
        <v>0.95078006284930239</v>
      </c>
      <c r="G12" s="66">
        <f t="shared" si="5"/>
        <v>8.4931506849315067E-2</v>
      </c>
      <c r="H12" s="63">
        <f t="shared" si="6"/>
        <v>4.0216339294422108</v>
      </c>
      <c r="I12">
        <f>_xll.HLV5r3.Financial.Cache.GetValueFromBase( DiscountCurve,$B$2,B12)</f>
        <v>0.98152053362508129</v>
      </c>
      <c r="J12">
        <f t="shared" si="2"/>
        <v>0.9479992100924276</v>
      </c>
      <c r="K12">
        <f t="shared" si="3"/>
        <v>0.94416593261135084</v>
      </c>
      <c r="L12">
        <f t="shared" si="4"/>
        <v>4.7802774309003819</v>
      </c>
    </row>
    <row r="13" spans="2:12">
      <c r="B13" s="60">
        <f t="shared" si="1"/>
        <v>40357</v>
      </c>
      <c r="C13" s="60">
        <v>40845</v>
      </c>
      <c r="D13" s="60">
        <v>40876</v>
      </c>
      <c r="E13" s="66">
        <f>_xll.HLV5r3.Financial.Cache.GetValueFromBase(DiscountCurve, B13, C13)</f>
        <v>0.95718117117053247</v>
      </c>
      <c r="F13" s="66">
        <f>_xll.HLV5r3.Financial.Cache.GetValueFromBase(DiscountCurve, B13, D13)</f>
        <v>0.95402757984015041</v>
      </c>
      <c r="G13" s="66">
        <f t="shared" si="5"/>
        <v>8.4931506849315067E-2</v>
      </c>
      <c r="H13" s="63">
        <f t="shared" si="6"/>
        <v>3.8920252916226166</v>
      </c>
      <c r="I13">
        <f>_xll.HLV5r3.Financial.Cache.GetValueFromBase( DiscountCurve,$B$2,B13)</f>
        <v>0.9790362145403575</v>
      </c>
      <c r="J13">
        <f t="shared" si="2"/>
        <v>0.95040477231265796</v>
      </c>
      <c r="K13">
        <f t="shared" si="3"/>
        <v>0.94656176783245516</v>
      </c>
      <c r="L13">
        <f t="shared" si="4"/>
        <v>4.7802774309003819</v>
      </c>
    </row>
    <row r="14" spans="2:12">
      <c r="B14" s="60">
        <f t="shared" si="1"/>
        <v>40387</v>
      </c>
      <c r="C14" s="60">
        <v>40845</v>
      </c>
      <c r="D14" s="60">
        <v>40876</v>
      </c>
      <c r="E14" s="66">
        <f>_xll.HLV5r3.Financial.Cache.GetValueFromBase(DiscountCurve, B14, C14)</f>
        <v>0.96008021569095381</v>
      </c>
      <c r="F14" s="66">
        <f>_xll.HLV5r3.Financial.Cache.GetValueFromBase(DiscountCurve, B14, D14)</f>
        <v>0.95708396679229413</v>
      </c>
      <c r="G14" s="66">
        <f t="shared" si="5"/>
        <v>8.4931506849315067E-2</v>
      </c>
      <c r="H14" s="63">
        <f t="shared" si="6"/>
        <v>3.6860312862829576</v>
      </c>
      <c r="I14">
        <f>_xll.HLV5r3.Financial.Cache.GetValueFromBase( DiscountCurve,$B$2,B14)</f>
        <v>0.97657542954306098</v>
      </c>
      <c r="J14">
        <f t="shared" si="2"/>
        <v>0.95279961221371956</v>
      </c>
      <c r="K14">
        <f t="shared" si="3"/>
        <v>0.9489469240905708</v>
      </c>
      <c r="L14">
        <f t="shared" si="4"/>
        <v>4.7802774309003819</v>
      </c>
    </row>
    <row r="15" spans="2:12">
      <c r="B15" s="60">
        <f t="shared" si="1"/>
        <v>40418</v>
      </c>
      <c r="C15" s="60">
        <v>40845</v>
      </c>
      <c r="D15" s="60">
        <v>40876</v>
      </c>
      <c r="E15" s="66">
        <f>_xll.HLV5r3.Financial.Cache.GetValueFromBase(DiscountCurve, B15, C15)</f>
        <v>0.96304089344113497</v>
      </c>
      <c r="F15" s="66">
        <f>_xll.HLV5r3.Financial.Cache.GetValueFromBase(DiscountCurve, B15, D15)</f>
        <v>0.96008021569095381</v>
      </c>
      <c r="G15" s="66">
        <f t="shared" si="5"/>
        <v>8.4931506849315067E-2</v>
      </c>
      <c r="H15" s="63">
        <f t="shared" si="6"/>
        <v>3.6309041989735058</v>
      </c>
      <c r="I15">
        <f>_xll.HLV5r3.Financial.Cache.GetValueFromBase( DiscountCurve,$B$2,B15)</f>
        <v>0.9740664675816666</v>
      </c>
      <c r="J15">
        <f t="shared" si="2"/>
        <v>0.95525379584844683</v>
      </c>
      <c r="K15">
        <f t="shared" si="3"/>
        <v>0.95139118412329371</v>
      </c>
      <c r="L15">
        <f t="shared" si="4"/>
        <v>4.7802774309003819</v>
      </c>
    </row>
    <row r="16" spans="2:12">
      <c r="B16" s="60">
        <f t="shared" ref="B16:B17" si="7">EDATE(B15, 1)</f>
        <v>40449</v>
      </c>
      <c r="C16" s="60">
        <v>40845</v>
      </c>
      <c r="D16" s="60">
        <v>40876</v>
      </c>
      <c r="E16" s="66">
        <f>_xll.HLV5r3.Financial.Cache.GetValueFromBase(DiscountCurve, B16, C16)</f>
        <v>0.96591347106071379</v>
      </c>
      <c r="F16" s="66">
        <f>_xll.HLV5r3.Financial.Cache.GetValueFromBase(DiscountCurve, B16, D16)</f>
        <v>0.96304089344113497</v>
      </c>
      <c r="G16" s="66">
        <f t="shared" si="5"/>
        <v>8.4931506849315067E-2</v>
      </c>
      <c r="H16" s="63">
        <f t="shared" si="6"/>
        <v>3.5120299777542963</v>
      </c>
      <c r="I16">
        <f>_xll.HLV5r3.Financial.Cache.GetValueFromBase( DiscountCurve,$B$2,B16)</f>
        <v>0.97144413751372105</v>
      </c>
      <c r="J16">
        <f t="shared" si="2"/>
        <v>0.95783242147872105</v>
      </c>
      <c r="K16">
        <f t="shared" si="3"/>
        <v>0.95395938296475269</v>
      </c>
      <c r="L16">
        <f t="shared" si="4"/>
        <v>4.7802774309003819</v>
      </c>
    </row>
    <row r="17" spans="2:12">
      <c r="B17" s="60">
        <f t="shared" si="7"/>
        <v>40479</v>
      </c>
      <c r="C17" s="60">
        <v>40845</v>
      </c>
      <c r="D17" s="60">
        <v>40876</v>
      </c>
      <c r="E17" s="66">
        <f>_xll.HLV5r3.Financial.Cache.GetValueFromBase(DiscountCurve, B17, C17)</f>
        <v>0.96855196129393106</v>
      </c>
      <c r="F17" s="66">
        <f>_xll.HLV5r3.Financial.Cache.GetValueFromBase(DiscountCurve, B17, D17)</f>
        <v>0.96582537120885237</v>
      </c>
      <c r="G17" s="66">
        <f t="shared" si="5"/>
        <v>8.4931506849315067E-2</v>
      </c>
      <c r="H17" s="63">
        <f>(E16/F16-1)/G16*100</f>
        <v>3.5120299777542963</v>
      </c>
      <c r="I17">
        <f>_xll.HLV5r3.Financial.Cache.GetValueFromBase( DiscountCurve,$B$2,B17)</f>
        <v>0.96881532840400109</v>
      </c>
      <c r="J17">
        <f t="shared" si="2"/>
        <v>0.96043142927860425</v>
      </c>
      <c r="K17">
        <f t="shared" si="3"/>
        <v>0.95654788155960024</v>
      </c>
      <c r="L17">
        <f t="shared" si="4"/>
        <v>4.7802774309003819</v>
      </c>
    </row>
    <row r="18" spans="2:12" ht="15.75" thickBot="1">
      <c r="B18" s="61">
        <v>40862</v>
      </c>
      <c r="C18" s="61">
        <v>40845</v>
      </c>
      <c r="D18" s="61">
        <v>40876</v>
      </c>
      <c r="E18" s="67">
        <f>_xll.HLV5r3.Financial.Cache.GetValueFromBase(DiscountCurve, B18, C18)</f>
        <v>1.0018644434342223</v>
      </c>
      <c r="F18" s="67">
        <f>_xll.HLV5r3.Financial.Cache.GetValueFromBase(DiscountCurve, B18, D18)</f>
        <v>0.99846771616712759</v>
      </c>
      <c r="G18" s="67">
        <f t="shared" si="5"/>
        <v>8.4931506849315067E-2</v>
      </c>
      <c r="H18" s="64">
        <f>(E17/F17-1)/G17*100</f>
        <v>3.3239341547478292</v>
      </c>
      <c r="I18">
        <f>_xll.HLV5r3.Financial.Cache.GetValueFromBase( DiscountCurve,$B$2,B18)</f>
        <v>0.92842477950914637</v>
      </c>
      <c r="J18">
        <f t="shared" si="2"/>
        <v>1.0022144077821959</v>
      </c>
      <c r="K18">
        <f t="shared" si="3"/>
        <v>0.99816190870871313</v>
      </c>
      <c r="L18">
        <f t="shared" si="4"/>
        <v>4.7802774309003819</v>
      </c>
    </row>
    <row r="19" spans="2:12">
      <c r="B19" s="58"/>
    </row>
    <row r="20" spans="2:12">
      <c r="B20" s="58"/>
    </row>
    <row r="21" spans="2:12">
      <c r="B21" s="58"/>
    </row>
    <row r="22" spans="2:12">
      <c r="B22" s="58"/>
    </row>
    <row r="23" spans="2:12">
      <c r="B23" s="58"/>
    </row>
    <row r="24" spans="2:12">
      <c r="B24" s="5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AUDCurve</vt:lpstr>
      <vt:lpstr>Validation</vt:lpstr>
      <vt:lpstr>DiscountCurve</vt:lpstr>
    </vt:vector>
  </TitlesOfParts>
  <Company>nabCapital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Arezou Philsouph</dc:creator>
  <cp:lastModifiedBy>Alex</cp:lastModifiedBy>
  <dcterms:created xsi:type="dcterms:W3CDTF">2009-10-30T00:15:27Z</dcterms:created>
  <dcterms:modified xsi:type="dcterms:W3CDTF">2018-02-02T21:30:35Z</dcterms:modified>
</cp:coreProperties>
</file>