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bookViews>
    <workbookView xWindow="480" yWindow="90" windowWidth="12315" windowHeight="13035" tabRatio="608" activeTab="1" xr2:uid="{00000000-000D-0000-FFFF-FFFF00000000}"/>
  </bookViews>
  <sheets>
    <sheet name="Table of Contents" sheetId="11" r:id="rId1"/>
    <sheet name="EURCapVol" sheetId="8" r:id="rId2"/>
    <sheet name="EURSwaptionVol" sheetId="9" r:id="rId3"/>
    <sheet name="Configuration" sheetId="12" r:id="rId4"/>
  </sheets>
  <externalReferences>
    <externalReference r:id="rId5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Configuration!$D$2:$D$4</definedName>
  </definedNames>
  <calcPr calcId="171027"/>
</workbook>
</file>

<file path=xl/calcChain.xml><?xml version="1.0" encoding="utf-8"?>
<calcChain xmlns="http://schemas.openxmlformats.org/spreadsheetml/2006/main">
  <c r="C8" i="9" l="1"/>
  <c r="C8" i="8"/>
  <c r="N18" i="9"/>
  <c r="E30" i="9"/>
  <c r="C3" i="9"/>
  <c r="C17" i="9" s="1"/>
  <c r="C10" i="9"/>
  <c r="M18" i="9"/>
  <c r="L18" i="9"/>
  <c r="K18" i="9"/>
  <c r="J18" i="9"/>
  <c r="I18" i="9"/>
  <c r="H18" i="9"/>
  <c r="G18" i="9"/>
  <c r="F18" i="9"/>
  <c r="E29" i="9"/>
  <c r="E28" i="9"/>
  <c r="E27" i="9"/>
  <c r="E26" i="9"/>
  <c r="E25" i="9"/>
  <c r="E24" i="9"/>
  <c r="E23" i="9"/>
  <c r="E22" i="9"/>
  <c r="E21" i="9"/>
  <c r="E20" i="9"/>
  <c r="E19" i="9"/>
  <c r="N34" i="8"/>
  <c r="C3" i="8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G2" i="8"/>
  <c r="H2" i="8" s="1"/>
  <c r="I2" i="8" s="1"/>
  <c r="J2" i="8" s="1"/>
  <c r="K2" i="8" s="1"/>
  <c r="L2" i="8" s="1"/>
  <c r="M2" i="8" s="1"/>
  <c r="N2" i="8" s="1"/>
  <c r="C10" i="8"/>
  <c r="M34" i="8"/>
  <c r="L34" i="8"/>
  <c r="K34" i="8"/>
  <c r="J34" i="8"/>
  <c r="I34" i="8"/>
  <c r="H34" i="8"/>
  <c r="G34" i="8"/>
  <c r="F34" i="8"/>
  <c r="A40" i="8"/>
  <c r="A41" i="8" s="1"/>
  <c r="C37" i="8"/>
  <c r="E30" i="8"/>
  <c r="E29" i="8"/>
  <c r="E28" i="8"/>
  <c r="E27" i="8"/>
  <c r="E26" i="8"/>
  <c r="E25" i="8"/>
  <c r="E24" i="8"/>
  <c r="E23" i="8"/>
  <c r="E22" i="8"/>
  <c r="E21" i="8"/>
  <c r="E20" i="8"/>
  <c r="E19" i="8"/>
  <c r="C20" i="8"/>
  <c r="B49" i="11"/>
  <c r="C34" i="8" l="1"/>
  <c r="A42" i="8"/>
  <c r="C39" i="8"/>
  <c r="C38" i="8"/>
  <c r="C4" i="8"/>
  <c r="C17" i="8"/>
  <c r="C4" i="9"/>
  <c r="C1" i="9"/>
  <c r="C1" i="8"/>
  <c r="F28" i="8"/>
  <c r="F20" i="8"/>
  <c r="F27" i="8"/>
  <c r="F26" i="8"/>
  <c r="F25" i="8"/>
  <c r="F24" i="8"/>
  <c r="F23" i="8"/>
  <c r="F30" i="8"/>
  <c r="F22" i="8"/>
  <c r="F29" i="8"/>
  <c r="F21" i="8"/>
  <c r="F19" i="8"/>
  <c r="G29" i="8"/>
  <c r="G27" i="8"/>
  <c r="G25" i="8"/>
  <c r="G23" i="8"/>
  <c r="G21" i="8"/>
  <c r="G19" i="8"/>
  <c r="N30" i="8"/>
  <c r="N28" i="8"/>
  <c r="N26" i="8"/>
  <c r="N24" i="8"/>
  <c r="N22" i="8"/>
  <c r="N20" i="8"/>
  <c r="M30" i="8"/>
  <c r="M29" i="8"/>
  <c r="M27" i="8"/>
  <c r="M25" i="8"/>
  <c r="M24" i="8"/>
  <c r="M23" i="8"/>
  <c r="M22" i="8"/>
  <c r="M21" i="8"/>
  <c r="M20" i="8"/>
  <c r="M19" i="8"/>
  <c r="L30" i="8"/>
  <c r="L29" i="8"/>
  <c r="L28" i="8"/>
  <c r="L27" i="8"/>
  <c r="L26" i="8"/>
  <c r="L25" i="8"/>
  <c r="L24" i="8"/>
  <c r="L23" i="8"/>
  <c r="L22" i="8"/>
  <c r="L21" i="8"/>
  <c r="L20" i="8"/>
  <c r="L19" i="8"/>
  <c r="G30" i="8"/>
  <c r="G28" i="8"/>
  <c r="G26" i="8"/>
  <c r="G24" i="8"/>
  <c r="G22" i="8"/>
  <c r="G20" i="8"/>
  <c r="N29" i="8"/>
  <c r="N27" i="8"/>
  <c r="N25" i="8"/>
  <c r="N23" i="8"/>
  <c r="N21" i="8"/>
  <c r="N19" i="8"/>
  <c r="M28" i="8"/>
  <c r="M26" i="8"/>
  <c r="K30" i="8"/>
  <c r="K29" i="8"/>
  <c r="K28" i="8"/>
  <c r="K27" i="8"/>
  <c r="K26" i="8"/>
  <c r="K25" i="8"/>
  <c r="K24" i="8"/>
  <c r="K23" i="8"/>
  <c r="K22" i="8"/>
  <c r="K21" i="8"/>
  <c r="K20" i="8"/>
  <c r="K19" i="8"/>
  <c r="J30" i="8"/>
  <c r="J29" i="8"/>
  <c r="J28" i="8"/>
  <c r="J27" i="8"/>
  <c r="J26" i="8"/>
  <c r="J25" i="8"/>
  <c r="J24" i="8"/>
  <c r="J23" i="8"/>
  <c r="J22" i="8"/>
  <c r="J21" i="8"/>
  <c r="J20" i="8"/>
  <c r="J19" i="8"/>
  <c r="I30" i="8"/>
  <c r="I29" i="8"/>
  <c r="I28" i="8"/>
  <c r="I27" i="8"/>
  <c r="I26" i="8"/>
  <c r="I25" i="8"/>
  <c r="I24" i="8"/>
  <c r="I23" i="8"/>
  <c r="I22" i="8"/>
  <c r="I21" i="8"/>
  <c r="I20" i="8"/>
  <c r="I19" i="8"/>
  <c r="H30" i="8"/>
  <c r="H29" i="8"/>
  <c r="H28" i="8"/>
  <c r="H27" i="8"/>
  <c r="H26" i="8"/>
  <c r="H25" i="8"/>
  <c r="H24" i="8"/>
  <c r="H23" i="8"/>
  <c r="H22" i="8"/>
  <c r="H21" i="8"/>
  <c r="H20" i="8"/>
  <c r="H19" i="8"/>
  <c r="F38" i="8"/>
  <c r="F46" i="8"/>
  <c r="F39" i="8"/>
  <c r="F36" i="8"/>
  <c r="F44" i="8"/>
  <c r="F37" i="8"/>
  <c r="F40" i="8"/>
  <c r="F41" i="8"/>
  <c r="F45" i="8"/>
  <c r="F42" i="8"/>
  <c r="F43" i="8"/>
  <c r="F35" i="8"/>
  <c r="G35" i="8"/>
  <c r="G36" i="8"/>
  <c r="G37" i="8"/>
  <c r="G38" i="8"/>
  <c r="G39" i="8"/>
  <c r="G40" i="8"/>
  <c r="G41" i="8"/>
  <c r="G42" i="8"/>
  <c r="G43" i="8"/>
  <c r="G44" i="8"/>
  <c r="G45" i="8"/>
  <c r="G46" i="8"/>
  <c r="N37" i="8"/>
  <c r="N43" i="8"/>
  <c r="H35" i="8"/>
  <c r="H36" i="8"/>
  <c r="H37" i="8"/>
  <c r="H38" i="8"/>
  <c r="H39" i="8"/>
  <c r="H40" i="8"/>
  <c r="H41" i="8"/>
  <c r="H42" i="8"/>
  <c r="H43" i="8"/>
  <c r="H44" i="8"/>
  <c r="H45" i="8"/>
  <c r="H46" i="8"/>
  <c r="N38" i="8"/>
  <c r="N41" i="8"/>
  <c r="N45" i="8"/>
  <c r="I35" i="8"/>
  <c r="I36" i="8"/>
  <c r="I37" i="8"/>
  <c r="I38" i="8"/>
  <c r="I39" i="8"/>
  <c r="I40" i="8"/>
  <c r="I41" i="8"/>
  <c r="I42" i="8"/>
  <c r="I43" i="8"/>
  <c r="I44" i="8"/>
  <c r="I45" i="8"/>
  <c r="I46" i="8"/>
  <c r="J35" i="8"/>
  <c r="J36" i="8"/>
  <c r="J37" i="8"/>
  <c r="J38" i="8"/>
  <c r="J39" i="8"/>
  <c r="J40" i="8"/>
  <c r="J41" i="8"/>
  <c r="J42" i="8"/>
  <c r="J43" i="8"/>
  <c r="J44" i="8"/>
  <c r="J45" i="8"/>
  <c r="J46" i="8"/>
  <c r="K35" i="8"/>
  <c r="K36" i="8"/>
  <c r="K37" i="8"/>
  <c r="K38" i="8"/>
  <c r="K39" i="8"/>
  <c r="K40" i="8"/>
  <c r="K41" i="8"/>
  <c r="K42" i="8"/>
  <c r="K43" i="8"/>
  <c r="K44" i="8"/>
  <c r="K45" i="8"/>
  <c r="K46" i="8"/>
  <c r="L35" i="8"/>
  <c r="L36" i="8"/>
  <c r="L37" i="8"/>
  <c r="L38" i="8"/>
  <c r="L39" i="8"/>
  <c r="L40" i="8"/>
  <c r="L41" i="8"/>
  <c r="L42" i="8"/>
  <c r="L43" i="8"/>
  <c r="L44" i="8"/>
  <c r="L45" i="8"/>
  <c r="L46" i="8"/>
  <c r="N36" i="8"/>
  <c r="N40" i="8"/>
  <c r="N44" i="8"/>
  <c r="M35" i="8"/>
  <c r="M36" i="8"/>
  <c r="M37" i="8"/>
  <c r="M38" i="8"/>
  <c r="M39" i="8"/>
  <c r="M40" i="8"/>
  <c r="M41" i="8"/>
  <c r="M42" i="8"/>
  <c r="M43" i="8"/>
  <c r="M44" i="8"/>
  <c r="M45" i="8"/>
  <c r="M46" i="8"/>
  <c r="N35" i="8"/>
  <c r="N39" i="8"/>
  <c r="N42" i="8"/>
  <c r="N46" i="8"/>
  <c r="F28" i="9"/>
  <c r="F20" i="9"/>
  <c r="F27" i="9"/>
  <c r="F26" i="9"/>
  <c r="F25" i="9"/>
  <c r="F24" i="9"/>
  <c r="F23" i="9"/>
  <c r="F30" i="9"/>
  <c r="F22" i="9"/>
  <c r="F29" i="9"/>
  <c r="F21" i="9"/>
  <c r="F19" i="9"/>
  <c r="H26" i="9"/>
  <c r="H21" i="9"/>
  <c r="G30" i="9"/>
  <c r="G27" i="9"/>
  <c r="G23" i="9"/>
  <c r="G19" i="9"/>
  <c r="N29" i="9"/>
  <c r="N27" i="9"/>
  <c r="N25" i="9"/>
  <c r="N23" i="9"/>
  <c r="N21" i="9"/>
  <c r="N19" i="9"/>
  <c r="M30" i="9"/>
  <c r="M29" i="9"/>
  <c r="M28" i="9"/>
  <c r="M27" i="9"/>
  <c r="M26" i="9"/>
  <c r="M25" i="9"/>
  <c r="M24" i="9"/>
  <c r="M23" i="9"/>
  <c r="M22" i="9"/>
  <c r="M21" i="9"/>
  <c r="M20" i="9"/>
  <c r="M19" i="9"/>
  <c r="H29" i="9"/>
  <c r="H25" i="9"/>
  <c r="H23" i="9"/>
  <c r="G29" i="9"/>
  <c r="G26" i="9"/>
  <c r="G22" i="9"/>
  <c r="G20" i="9"/>
  <c r="N28" i="9"/>
  <c r="N26" i="9"/>
  <c r="N24" i="9"/>
  <c r="N22" i="9"/>
  <c r="N20" i="9"/>
  <c r="L30" i="9"/>
  <c r="L29" i="9"/>
  <c r="L28" i="9"/>
  <c r="L27" i="9"/>
  <c r="L26" i="9"/>
  <c r="L25" i="9"/>
  <c r="L24" i="9"/>
  <c r="L23" i="9"/>
  <c r="L22" i="9"/>
  <c r="L21" i="9"/>
  <c r="L20" i="9"/>
  <c r="L19" i="9"/>
  <c r="H28" i="9"/>
  <c r="H24" i="9"/>
  <c r="H22" i="9"/>
  <c r="G28" i="9"/>
  <c r="G24" i="9"/>
  <c r="G21" i="9"/>
  <c r="N30" i="9"/>
  <c r="K30" i="9"/>
  <c r="K29" i="9"/>
  <c r="K28" i="9"/>
  <c r="K27" i="9"/>
  <c r="K26" i="9"/>
  <c r="K25" i="9"/>
  <c r="K24" i="9"/>
  <c r="K23" i="9"/>
  <c r="K22" i="9"/>
  <c r="K21" i="9"/>
  <c r="K20" i="9"/>
  <c r="K19" i="9"/>
  <c r="J30" i="9"/>
  <c r="J29" i="9"/>
  <c r="J28" i="9"/>
  <c r="J27" i="9"/>
  <c r="J26" i="9"/>
  <c r="J25" i="9"/>
  <c r="J24" i="9"/>
  <c r="J23" i="9"/>
  <c r="J22" i="9"/>
  <c r="J21" i="9"/>
  <c r="J20" i="9"/>
  <c r="J19" i="9"/>
  <c r="H27" i="9"/>
  <c r="H20" i="9"/>
  <c r="I30" i="9"/>
  <c r="I29" i="9"/>
  <c r="I28" i="9"/>
  <c r="I27" i="9"/>
  <c r="I26" i="9"/>
  <c r="I25" i="9"/>
  <c r="I24" i="9"/>
  <c r="I23" i="9"/>
  <c r="I22" i="9"/>
  <c r="I21" i="9"/>
  <c r="I20" i="9"/>
  <c r="I19" i="9"/>
  <c r="H30" i="9"/>
  <c r="H19" i="9"/>
  <c r="G25" i="9"/>
  <c r="C27" i="9" l="1"/>
  <c r="A43" i="8"/>
  <c r="C40" i="8"/>
  <c r="C30" i="8" l="1"/>
  <c r="A44" i="8"/>
  <c r="C41" i="8"/>
  <c r="C35" i="8" l="1"/>
  <c r="A45" i="8"/>
  <c r="C42" i="8"/>
  <c r="P35" i="8" a="1"/>
  <c r="W35" i="8" l="1"/>
  <c r="V36" i="8"/>
  <c r="U37" i="8"/>
  <c r="T38" i="8"/>
  <c r="S39" i="8"/>
  <c r="R40" i="8"/>
  <c r="Q41" i="8"/>
  <c r="P42" i="8"/>
  <c r="X42" i="8"/>
  <c r="W43" i="8"/>
  <c r="V44" i="8"/>
  <c r="U45" i="8"/>
  <c r="T46" i="8"/>
  <c r="P35" i="8"/>
  <c r="X35" i="8"/>
  <c r="W36" i="8"/>
  <c r="V37" i="8"/>
  <c r="U38" i="8"/>
  <c r="T39" i="8"/>
  <c r="S40" i="8"/>
  <c r="R41" i="8"/>
  <c r="Q42" i="8"/>
  <c r="P43" i="8"/>
  <c r="X43" i="8"/>
  <c r="W44" i="8"/>
  <c r="V45" i="8"/>
  <c r="U46" i="8"/>
  <c r="Q35" i="8"/>
  <c r="P36" i="8"/>
  <c r="X36" i="8"/>
  <c r="W37" i="8"/>
  <c r="V38" i="8"/>
  <c r="U39" i="8"/>
  <c r="T40" i="8"/>
  <c r="S41" i="8"/>
  <c r="R42" i="8"/>
  <c r="Q43" i="8"/>
  <c r="P44" i="8"/>
  <c r="X44" i="8"/>
  <c r="W45" i="8"/>
  <c r="V46" i="8"/>
  <c r="S36" i="8"/>
  <c r="X39" i="8"/>
  <c r="U42" i="8"/>
  <c r="S44" i="8"/>
  <c r="Q46" i="8"/>
  <c r="U35" i="8"/>
  <c r="Q39" i="8"/>
  <c r="W41" i="8"/>
  <c r="U43" i="8"/>
  <c r="S45" i="8"/>
  <c r="V35" i="8"/>
  <c r="S38" i="8"/>
  <c r="P41" i="8"/>
  <c r="U44" i="8"/>
  <c r="R35" i="8"/>
  <c r="Q36" i="8"/>
  <c r="P37" i="8"/>
  <c r="X37" i="8"/>
  <c r="W38" i="8"/>
  <c r="V39" i="8"/>
  <c r="U40" i="8"/>
  <c r="T41" i="8"/>
  <c r="S42" i="8"/>
  <c r="R43" i="8"/>
  <c r="Q44" i="8"/>
  <c r="P45" i="8"/>
  <c r="X45" i="8"/>
  <c r="W46" i="8"/>
  <c r="R45" i="8"/>
  <c r="S37" i="8"/>
  <c r="P40" i="8"/>
  <c r="V42" i="8"/>
  <c r="R46" i="8"/>
  <c r="T37" i="8"/>
  <c r="Q40" i="8"/>
  <c r="W42" i="8"/>
  <c r="T45" i="8"/>
  <c r="S35" i="8"/>
  <c r="R36" i="8"/>
  <c r="Q37" i="8"/>
  <c r="P38" i="8"/>
  <c r="X38" i="8"/>
  <c r="W39" i="8"/>
  <c r="V40" i="8"/>
  <c r="U41" i="8"/>
  <c r="T42" i="8"/>
  <c r="S43" i="8"/>
  <c r="R44" i="8"/>
  <c r="Q45" i="8"/>
  <c r="P46" i="8"/>
  <c r="X46" i="8"/>
  <c r="T35" i="8"/>
  <c r="R37" i="8"/>
  <c r="Q38" i="8"/>
  <c r="P39" i="8"/>
  <c r="W40" i="8"/>
  <c r="V41" i="8"/>
  <c r="T43" i="8"/>
  <c r="T36" i="8"/>
  <c r="R38" i="8"/>
  <c r="X40" i="8"/>
  <c r="T44" i="8"/>
  <c r="U36" i="8"/>
  <c r="R39" i="8"/>
  <c r="X41" i="8"/>
  <c r="V43" i="8"/>
  <c r="S46" i="8"/>
  <c r="A46" i="8"/>
  <c r="C43" i="8"/>
  <c r="A47" i="8" l="1"/>
  <c r="C44" i="8"/>
  <c r="A48" i="8" l="1"/>
  <c r="C45" i="8"/>
  <c r="A49" i="8" l="1"/>
  <c r="C46" i="8"/>
  <c r="A50" i="8" l="1"/>
  <c r="C48" i="8" s="1"/>
  <c r="C47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P29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Value cannot be null._x000D_
Parameter name: properties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"QRLib.PricingStructures.Publish" not found.</t>
        </r>
      </text>
    </comment>
  </commentList>
</comments>
</file>

<file path=xl/sharedStrings.xml><?xml version="1.0" encoding="utf-8"?>
<sst xmlns="http://schemas.openxmlformats.org/spreadsheetml/2006/main" count="237" uniqueCount="182">
  <si>
    <t>Curve Characteristics</t>
  </si>
  <si>
    <t>3M</t>
  </si>
  <si>
    <t>Algorithm</t>
  </si>
  <si>
    <t>Linear</t>
  </si>
  <si>
    <t>1W</t>
  </si>
  <si>
    <t>1M</t>
  </si>
  <si>
    <t>1D</t>
  </si>
  <si>
    <t>2M</t>
  </si>
  <si>
    <t>6M</t>
  </si>
  <si>
    <t>1Y</t>
  </si>
  <si>
    <t>2Y</t>
  </si>
  <si>
    <t>3Y</t>
  </si>
  <si>
    <t>5Y</t>
  </si>
  <si>
    <t>7Y</t>
  </si>
  <si>
    <t>10Y</t>
  </si>
  <si>
    <t>Expiry</t>
  </si>
  <si>
    <t>RateVolatilityMatrix</t>
  </si>
  <si>
    <t>RateATMVolatilityMatrix</t>
  </si>
  <si>
    <t>4Y</t>
  </si>
  <si>
    <t>15Y</t>
  </si>
  <si>
    <t>20Y</t>
  </si>
  <si>
    <t>CurveName</t>
  </si>
  <si>
    <t>Instrument</t>
  </si>
  <si>
    <t>AUD-Caplet-</t>
  </si>
  <si>
    <t>PricingStructureType</t>
  </si>
  <si>
    <t>BuildDateTime</t>
  </si>
  <si>
    <t>Currency</t>
  </si>
  <si>
    <t>BaseDate</t>
  </si>
  <si>
    <t>Source</t>
  </si>
  <si>
    <t>SydneySwapDesk</t>
  </si>
  <si>
    <t>FORMATS for Curves</t>
  </si>
  <si>
    <t>Calibrating IR Curves</t>
  </si>
  <si>
    <t>nabCapital Toolkit © 2006 nabCapital All rights reserved.</t>
  </si>
  <si>
    <t>This spreadsheet shows examples of creating and using interest rate curves.</t>
  </si>
  <si>
    <t>Select on the link below for examples of individual examples.</t>
  </si>
  <si>
    <t>Page 2. Building a Cap Vol Surface</t>
  </si>
  <si>
    <t>Page 3. Building a Swaption Vol Surface</t>
  </si>
  <si>
    <t>ReferenceCurveName</t>
  </si>
  <si>
    <t>Sydney</t>
  </si>
  <si>
    <t>PriceQuoteUnits</t>
  </si>
  <si>
    <t>ExpiryTime</t>
  </si>
  <si>
    <t>BusinessCenter</t>
  </si>
  <si>
    <t>CashFlowType</t>
  </si>
  <si>
    <t>InformationSource</t>
  </si>
  <si>
    <t>AssetMeasureType</t>
  </si>
  <si>
    <t>QuotationSide</t>
  </si>
  <si>
    <t>Time</t>
  </si>
  <si>
    <t>Timing</t>
  </si>
  <si>
    <t>QuoteTiming</t>
  </si>
  <si>
    <t>ValuationDate</t>
  </si>
  <si>
    <t>Premium</t>
  </si>
  <si>
    <t>TerminationFee</t>
  </si>
  <si>
    <t>PartialTerminationFee</t>
  </si>
  <si>
    <t>AssignmentFee</t>
  </si>
  <si>
    <t>Fee</t>
  </si>
  <si>
    <t>Coupon</t>
  </si>
  <si>
    <t>InterestReturn</t>
  </si>
  <si>
    <t>PriceReturn</t>
  </si>
  <si>
    <t>DividendReturn</t>
  </si>
  <si>
    <t>CreditEvent</t>
  </si>
  <si>
    <t>IncreaseFee</t>
  </si>
  <si>
    <t>AmendmentFee</t>
  </si>
  <si>
    <t>ExerciseFee</t>
  </si>
  <si>
    <t>NPV</t>
  </si>
  <si>
    <t>NPVLocalCurrency</t>
  </si>
  <si>
    <t>Cash</t>
  </si>
  <si>
    <t>PayNPV</t>
  </si>
  <si>
    <t>ReceiveNPV</t>
  </si>
  <si>
    <t>MarketQuote</t>
  </si>
  <si>
    <t>ConvexityAdjustment</t>
  </si>
  <si>
    <t>AccruedInterest</t>
  </si>
  <si>
    <t>Volatility</t>
  </si>
  <si>
    <t>DividendYield</t>
  </si>
  <si>
    <t>CleanNetCurrentMarketPrice</t>
  </si>
  <si>
    <t>CleanGrossCurrentMarketPrice</t>
  </si>
  <si>
    <t>DirtyNetCurrentMarketPrice</t>
  </si>
  <si>
    <t>DirtyGrossCurrentMarketPrice</t>
  </si>
  <si>
    <t>CleanNetResetPrice</t>
  </si>
  <si>
    <t>CleanGrossResetPrice</t>
  </si>
  <si>
    <t>DirtyNetResetPrice</t>
  </si>
  <si>
    <t>DirtyGrossResetPrice</t>
  </si>
  <si>
    <t>AccruedInterestResetPrice</t>
  </si>
  <si>
    <t>NumberOfUnderlyingSecurities</t>
  </si>
  <si>
    <t>ParallelShiftInterestRateSensitivity</t>
  </si>
  <si>
    <t>BucketedInterestRateSensitivity</t>
  </si>
  <si>
    <t>BucketedInterestRateConvexity</t>
  </si>
  <si>
    <t>FXSpotSensitivity</t>
  </si>
  <si>
    <t>ValuationDateChangeSensitivity</t>
  </si>
  <si>
    <t>ParallelShiftInterestRateVolatilitySensitivity</t>
  </si>
  <si>
    <t>BucketedInterestRateVolatilitySensitivity</t>
  </si>
  <si>
    <t>ParallelShiftCreditSpreadSensitivity</t>
  </si>
  <si>
    <t>ParallelShiftDefaultProbabilitySensitivity</t>
  </si>
  <si>
    <t>ParallelShiftRecoveryRateSensitivity</t>
  </si>
  <si>
    <t>BucketedCreditSpreadSensitivity</t>
  </si>
  <si>
    <t>BucketedDefaultProbabilitySensitivity</t>
  </si>
  <si>
    <t>BucketedRecoveryRateSensitivity</t>
  </si>
  <si>
    <t>VAR</t>
  </si>
  <si>
    <t>DE@R</t>
  </si>
  <si>
    <t>EconomicCapital</t>
  </si>
  <si>
    <t>RegulatoryCapital</t>
  </si>
  <si>
    <t>ReturnOnEconomicCapital</t>
  </si>
  <si>
    <t>ReturnOnRegulatoryCapital</t>
  </si>
  <si>
    <t>RiskConcentration</t>
  </si>
  <si>
    <t>EVA</t>
  </si>
  <si>
    <t>MarginalRisk</t>
  </si>
  <si>
    <t>SharpeRatio</t>
  </si>
  <si>
    <t>ModifiedSharpeRatio</t>
  </si>
  <si>
    <t>SortinoRatio</t>
  </si>
  <si>
    <t>TreynorRatio</t>
  </si>
  <si>
    <t>CAPMBeta</t>
  </si>
  <si>
    <t>JensensAlpha</t>
  </si>
  <si>
    <t>RAROC</t>
  </si>
  <si>
    <t>ROA</t>
  </si>
  <si>
    <t>RORAC</t>
  </si>
  <si>
    <t>PeakExposure</t>
  </si>
  <si>
    <t>AverageExposure</t>
  </si>
  <si>
    <t>LoanEquivalent</t>
  </si>
  <si>
    <t>AccruedCoupon</t>
  </si>
  <si>
    <t>CurrentNotional</t>
  </si>
  <si>
    <t>RecoveryRate</t>
  </si>
  <si>
    <t>CreditSpread</t>
  </si>
  <si>
    <t>EquityAccrual</t>
  </si>
  <si>
    <t>RealizedTradingGains</t>
  </si>
  <si>
    <t>FundingOnRealizedGains</t>
  </si>
  <si>
    <t>InterestOnRealizedGains</t>
  </si>
  <si>
    <t>SettlementFxRate</t>
  </si>
  <si>
    <t>ImpliedVolatility</t>
  </si>
  <si>
    <t>CalculatedStrike</t>
  </si>
  <si>
    <t>RealizedVariance</t>
  </si>
  <si>
    <t>CashEquivalentLocalCurrency</t>
  </si>
  <si>
    <t>CashEquivalent</t>
  </si>
  <si>
    <t>TreatedRate</t>
  </si>
  <si>
    <t>TransactedNetPrice</t>
  </si>
  <si>
    <t>TransactedGrossPrice</t>
  </si>
  <si>
    <t>PrincipalExchange</t>
  </si>
  <si>
    <t>QuoteUnits</t>
  </si>
  <si>
    <t>MeasureType</t>
  </si>
  <si>
    <t>Price</t>
  </si>
  <si>
    <t>ParValueDecimal</t>
  </si>
  <si>
    <t>ParValueFraction</t>
  </si>
  <si>
    <t>Rate</t>
  </si>
  <si>
    <t>Discount</t>
  </si>
  <si>
    <t>IRFuturesPrice</t>
  </si>
  <si>
    <t>ExchangeRate</t>
  </si>
  <si>
    <t>LogNormalVolatility</t>
  </si>
  <si>
    <t>BasisPointValue</t>
  </si>
  <si>
    <t>BasisPointValuePerBasisPoint</t>
  </si>
  <si>
    <t>ValuePerPercent</t>
  </si>
  <si>
    <t>ValuePerDay</t>
  </si>
  <si>
    <t>Shares</t>
  </si>
  <si>
    <t>MMBTU</t>
  </si>
  <si>
    <t>BBL</t>
  </si>
  <si>
    <t>GJ</t>
  </si>
  <si>
    <t>KL</t>
  </si>
  <si>
    <t>KWH</t>
  </si>
  <si>
    <t>MWH</t>
  </si>
  <si>
    <t>t</t>
  </si>
  <si>
    <t>gal</t>
  </si>
  <si>
    <t>Mid</t>
  </si>
  <si>
    <t>SwapDesk</t>
  </si>
  <si>
    <t>Open</t>
  </si>
  <si>
    <t>Close</t>
  </si>
  <si>
    <t>High</t>
  </si>
  <si>
    <t>Low</t>
  </si>
  <si>
    <t>RelativeToATM</t>
  </si>
  <si>
    <t>Moneyness</t>
  </si>
  <si>
    <t>Absolute</t>
  </si>
  <si>
    <t>StrikeQuoteUnits</t>
  </si>
  <si>
    <t>StrikePriceQuoteUnits</t>
  </si>
  <si>
    <t>Page 5. Configuration Data</t>
  </si>
  <si>
    <t>MarketName</t>
  </si>
  <si>
    <t>TimeToLive</t>
  </si>
  <si>
    <t>UniqueIdentifier</t>
  </si>
  <si>
    <t>PublushProperties</t>
  </si>
  <si>
    <t>Asset Properties</t>
  </si>
  <si>
    <t>ReferenceVolCurveName</t>
  </si>
  <si>
    <t>DataGroup</t>
  </si>
  <si>
    <t>DecimalRate</t>
  </si>
  <si>
    <t>Orion.PriceableAssets</t>
  </si>
  <si>
    <t>QR_LIVE</t>
  </si>
  <si>
    <t>EUR-EURIBOR-Telerate-6M</t>
  </si>
  <si>
    <t>EUR-IRSwap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</si>
</sst>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d/mm/yy;@"/>
    <numFmt numFmtId="172" formatCode="hh:mm:ss;@"/>
  </numFmts>
  <fonts count="5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name val="Verdana"/>
      <family val="2"/>
    </font>
    <font>
      <b/>
      <sz val="9"/>
      <color indexed="16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8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1" fillId="31" borderId="0"/>
    <xf numFmtId="0" fontId="1" fillId="32" borderId="0"/>
    <xf numFmtId="0" fontId="1" fillId="0" borderId="0"/>
    <xf numFmtId="0" fontId="1" fillId="31" borderId="0"/>
    <xf numFmtId="0" fontId="1" fillId="31" borderId="0"/>
    <xf numFmtId="0" fontId="42" fillId="31" borderId="0"/>
    <xf numFmtId="0" fontId="1" fillId="33" borderId="17" applyNumberFormat="0" applyFont="0" applyAlignment="0" applyProtection="0"/>
    <xf numFmtId="0" fontId="28" fillId="34" borderId="18" applyNumberFormat="0" applyBorder="0">
      <alignment horizontal="left" vertical="center"/>
    </xf>
    <xf numFmtId="2" fontId="28" fillId="34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5" borderId="21" applyNumberFormat="0" applyBorder="0">
      <alignment horizontal="left" vertical="center" indent="1"/>
    </xf>
    <xf numFmtId="0" fontId="23" fillId="35" borderId="0">
      <alignment horizontal="right" vertical="center"/>
    </xf>
    <xf numFmtId="19" fontId="23" fillId="35" borderId="14" applyNumberFormat="0" applyBorder="0">
      <alignment horizontal="right" vertical="center"/>
    </xf>
    <xf numFmtId="2" fontId="30" fillId="36" borderId="9" applyBorder="0">
      <alignment horizontal="left" vertical="center" indent="1"/>
    </xf>
    <xf numFmtId="2" fontId="30" fillId="36" borderId="0">
      <alignment horizontal="center" vertical="center"/>
    </xf>
    <xf numFmtId="2" fontId="30" fillId="36" borderId="22">
      <alignment horizontal="left" vertical="center"/>
    </xf>
    <xf numFmtId="0" fontId="31" fillId="37" borderId="12">
      <alignment horizontal="center"/>
    </xf>
    <xf numFmtId="9" fontId="42" fillId="0" borderId="0" applyFont="0" applyFill="0" applyBorder="0" applyAlignment="0" applyProtection="0"/>
    <xf numFmtId="167" fontId="32" fillId="38" borderId="0" applyNumberFormat="0" applyBorder="0">
      <alignment horizontal="right" vertical="center"/>
    </xf>
    <xf numFmtId="167" fontId="32" fillId="38" borderId="0" applyNumberFormat="0" applyBorder="0">
      <alignment horizontal="right" vertical="center"/>
    </xf>
    <xf numFmtId="0" fontId="33" fillId="39" borderId="12" applyNumberFormat="0">
      <alignment horizontal="center" vertical="center"/>
    </xf>
    <xf numFmtId="0" fontId="33" fillId="39" borderId="0" applyNumberFormat="0" applyBorder="0">
      <alignment horizontal="left" vertical="center" indent="1"/>
    </xf>
    <xf numFmtId="168" fontId="34" fillId="40" borderId="0">
      <alignment horizontal="center" vertical="center"/>
    </xf>
    <xf numFmtId="169" fontId="35" fillId="41" borderId="0">
      <alignment horizontal="center" vertical="center"/>
      <protection locked="0"/>
    </xf>
    <xf numFmtId="0" fontId="1" fillId="0" borderId="0">
      <alignment horizontal="left" wrapText="1"/>
    </xf>
    <xf numFmtId="2" fontId="36" fillId="42" borderId="18" applyNumberFormat="0" applyFill="0" applyBorder="0" applyAlignment="0">
      <alignment horizontal="center"/>
      <protection locked="0"/>
    </xf>
    <xf numFmtId="2" fontId="23" fillId="43" borderId="7" applyNumberFormat="0" applyBorder="0">
      <alignment horizontal="right" vertical="center"/>
    </xf>
    <xf numFmtId="2" fontId="23" fillId="43" borderId="0">
      <alignment horizontal="right" vertical="center"/>
    </xf>
    <xf numFmtId="2" fontId="24" fillId="44" borderId="12">
      <alignment horizontal="center" vertical="center"/>
    </xf>
    <xf numFmtId="2" fontId="24" fillId="44" borderId="0" applyNumberFormat="0" applyBorder="0">
      <alignment horizontal="left" vertical="center"/>
    </xf>
    <xf numFmtId="2" fontId="24" fillId="44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</cellStyleXfs>
  <cellXfs count="71">
    <xf numFmtId="0" fontId="0" fillId="0" borderId="0" xfId="0"/>
    <xf numFmtId="0" fontId="3" fillId="45" borderId="19" xfId="74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5" borderId="18" xfId="74" applyFont="1" applyFill="1" applyBorder="1" applyAlignment="1">
      <alignment horizontal="center"/>
    </xf>
    <xf numFmtId="0" fontId="3" fillId="45" borderId="14" xfId="74" applyFont="1" applyFill="1" applyBorder="1" applyAlignment="1">
      <alignment horizontal="center"/>
    </xf>
    <xf numFmtId="10" fontId="4" fillId="46" borderId="0" xfId="74" applyNumberFormat="1" applyFont="1" applyFill="1" applyBorder="1" applyAlignment="1">
      <alignment horizontal="center"/>
    </xf>
    <xf numFmtId="10" fontId="6" fillId="45" borderId="24" xfId="74" applyNumberFormat="1" applyFont="1" applyFill="1" applyBorder="1" applyAlignment="1">
      <alignment horizontal="center"/>
    </xf>
    <xf numFmtId="10" fontId="6" fillId="45" borderId="25" xfId="74" applyNumberFormat="1" applyFont="1" applyFill="1" applyBorder="1" applyAlignment="1">
      <alignment horizontal="center"/>
    </xf>
    <xf numFmtId="0" fontId="3" fillId="45" borderId="12" xfId="74" applyFont="1" applyFill="1" applyBorder="1" applyAlignment="1">
      <alignment horizontal="center"/>
    </xf>
    <xf numFmtId="0" fontId="4" fillId="46" borderId="22" xfId="74" applyFont="1" applyFill="1" applyBorder="1" applyAlignment="1">
      <alignment horizontal="center"/>
    </xf>
    <xf numFmtId="0" fontId="4" fillId="46" borderId="26" xfId="74" applyFont="1" applyFill="1" applyBorder="1" applyAlignment="1">
      <alignment horizontal="center"/>
    </xf>
    <xf numFmtId="10" fontId="4" fillId="46" borderId="14" xfId="74" applyNumberFormat="1" applyFont="1" applyFill="1" applyBorder="1" applyAlignment="1">
      <alignment horizontal="center"/>
    </xf>
    <xf numFmtId="10" fontId="4" fillId="46" borderId="27" xfId="74" applyNumberFormat="1" applyFont="1" applyFill="1" applyBorder="1" applyAlignment="1">
      <alignment horizontal="center"/>
    </xf>
    <xf numFmtId="10" fontId="4" fillId="46" borderId="28" xfId="74" applyNumberFormat="1" applyFont="1" applyFill="1" applyBorder="1" applyAlignment="1">
      <alignment horizontal="center"/>
    </xf>
    <xf numFmtId="164" fontId="0" fillId="0" borderId="0" xfId="0" applyNumberFormat="1"/>
    <xf numFmtId="49" fontId="6" fillId="45" borderId="24" xfId="74" applyNumberFormat="1" applyFont="1" applyFill="1" applyBorder="1" applyAlignment="1">
      <alignment horizontal="center"/>
    </xf>
    <xf numFmtId="49" fontId="6" fillId="45" borderId="25" xfId="74" applyNumberFormat="1" applyFont="1" applyFill="1" applyBorder="1" applyAlignment="1">
      <alignment horizontal="center"/>
    </xf>
    <xf numFmtId="171" fontId="4" fillId="46" borderId="22" xfId="74" applyNumberFormat="1" applyFont="1" applyFill="1" applyBorder="1" applyAlignment="1">
      <alignment horizontal="center"/>
    </xf>
    <xf numFmtId="171" fontId="4" fillId="46" borderId="26" xfId="74" applyNumberFormat="1" applyFont="1" applyFill="1" applyBorder="1" applyAlignment="1">
      <alignment horizontal="center"/>
    </xf>
    <xf numFmtId="0" fontId="3" fillId="45" borderId="19" xfId="75" applyFont="1" applyFill="1" applyBorder="1" applyAlignment="1">
      <alignment horizontal="center"/>
    </xf>
    <xf numFmtId="0" fontId="3" fillId="45" borderId="10" xfId="75" applyFont="1" applyFill="1" applyBorder="1" applyAlignment="1">
      <alignment horizontal="center"/>
    </xf>
    <xf numFmtId="0" fontId="4" fillId="46" borderId="28" xfId="75" applyFont="1" applyFill="1" applyBorder="1" applyAlignment="1">
      <alignment horizontal="center"/>
    </xf>
    <xf numFmtId="0" fontId="23" fillId="0" borderId="0" xfId="0" applyFont="1"/>
    <xf numFmtId="0" fontId="4" fillId="46" borderId="14" xfId="74" applyFont="1" applyFill="1" applyBorder="1" applyAlignment="1">
      <alignment horizontal="center"/>
    </xf>
    <xf numFmtId="22" fontId="4" fillId="46" borderId="14" xfId="74" applyNumberFormat="1" applyFont="1" applyFill="1" applyBorder="1" applyAlignment="1">
      <alignment horizontal="center"/>
    </xf>
    <xf numFmtId="164" fontId="4" fillId="46" borderId="6" xfId="74" applyNumberFormat="1" applyFont="1" applyFill="1" applyBorder="1" applyAlignment="1">
      <alignment horizontal="center"/>
    </xf>
    <xf numFmtId="0" fontId="4" fillId="47" borderId="7" xfId="74" applyFont="1" applyFill="1" applyBorder="1" applyAlignment="1">
      <alignment horizontal="center"/>
    </xf>
    <xf numFmtId="14" fontId="4" fillId="47" borderId="22" xfId="74" applyNumberFormat="1" applyFont="1" applyFill="1" applyBorder="1" applyAlignment="1">
      <alignment horizontal="center"/>
    </xf>
    <xf numFmtId="0" fontId="4" fillId="47" borderId="22" xfId="74" applyFont="1" applyFill="1" applyBorder="1" applyAlignment="1">
      <alignment horizontal="center"/>
    </xf>
    <xf numFmtId="0" fontId="4" fillId="47" borderId="26" xfId="75" applyFont="1" applyFill="1" applyBorder="1" applyAlignment="1">
      <alignment horizontal="center"/>
    </xf>
    <xf numFmtId="164" fontId="4" fillId="46" borderId="14" xfId="74" applyNumberFormat="1" applyFont="1" applyFill="1" applyBorder="1" applyAlignment="1">
      <alignment horizontal="center"/>
    </xf>
    <xf numFmtId="0" fontId="43" fillId="32" borderId="0" xfId="73" applyFont="1" applyFill="1"/>
    <xf numFmtId="0" fontId="46" fillId="45" borderId="29" xfId="71" applyFont="1" applyFill="1" applyBorder="1"/>
    <xf numFmtId="0" fontId="47" fillId="45" borderId="4" xfId="72" applyFont="1" applyFill="1" applyBorder="1" applyAlignment="1">
      <alignment vertical="center"/>
    </xf>
    <xf numFmtId="0" fontId="43" fillId="43" borderId="0" xfId="73" applyFont="1" applyFill="1"/>
    <xf numFmtId="0" fontId="43" fillId="0" borderId="30" xfId="73" applyFont="1" applyFill="1" applyBorder="1"/>
    <xf numFmtId="0" fontId="48" fillId="0" borderId="30" xfId="70" applyFont="1" applyFill="1" applyBorder="1" applyAlignment="1">
      <alignment horizontal="right"/>
    </xf>
    <xf numFmtId="0" fontId="43" fillId="0" borderId="0" xfId="73" applyFont="1" applyFill="1" applyBorder="1"/>
    <xf numFmtId="0" fontId="49" fillId="0" borderId="0" xfId="73" applyFont="1" applyFill="1" applyBorder="1"/>
    <xf numFmtId="0" fontId="50" fillId="0" borderId="0" xfId="73" applyFont="1" applyFill="1" applyBorder="1"/>
    <xf numFmtId="0" fontId="51" fillId="0" borderId="0" xfId="42" applyFont="1" applyFill="1" applyBorder="1" applyAlignment="1" applyProtection="1"/>
    <xf numFmtId="0" fontId="44" fillId="0" borderId="0" xfId="42" applyFill="1" applyBorder="1" applyAlignment="1" applyProtection="1"/>
    <xf numFmtId="0" fontId="52" fillId="0" borderId="0" xfId="42" applyFont="1" applyFill="1" applyBorder="1" applyAlignment="1" applyProtection="1"/>
    <xf numFmtId="0" fontId="53" fillId="0" borderId="0" xfId="73" applyFont="1" applyFill="1" applyBorder="1"/>
    <xf numFmtId="0" fontId="53" fillId="0" borderId="0" xfId="73" applyFont="1" applyFill="1" applyBorder="1" applyAlignment="1">
      <alignment horizontal="right"/>
    </xf>
    <xf numFmtId="0" fontId="5" fillId="0" borderId="0" xfId="41" applyFill="1" applyBorder="1" applyAlignment="1" applyProtection="1"/>
    <xf numFmtId="0" fontId="54" fillId="0" borderId="0" xfId="0" applyFont="1"/>
    <xf numFmtId="0" fontId="0" fillId="48" borderId="0" xfId="0" applyFill="1" applyAlignment="1">
      <alignment horizontal="center"/>
    </xf>
    <xf numFmtId="0" fontId="0" fillId="48" borderId="0" xfId="0" applyFill="1"/>
    <xf numFmtId="0" fontId="23" fillId="48" borderId="0" xfId="0" applyFont="1" applyFill="1" applyAlignment="1">
      <alignment horizontal="center"/>
    </xf>
    <xf numFmtId="0" fontId="0" fillId="48" borderId="0" xfId="0" applyFill="1" applyAlignment="1">
      <alignment wrapText="1"/>
    </xf>
    <xf numFmtId="0" fontId="54" fillId="0" borderId="0" xfId="0" applyFont="1" applyAlignment="1">
      <alignment wrapText="1"/>
    </xf>
    <xf numFmtId="0" fontId="0" fillId="0" borderId="0" xfId="0" applyAlignment="1">
      <alignment wrapText="1"/>
    </xf>
    <xf numFmtId="170" fontId="4" fillId="46" borderId="14" xfId="74" applyNumberFormat="1" applyFont="1" applyFill="1" applyBorder="1" applyAlignment="1">
      <alignment horizontal="center"/>
    </xf>
    <xf numFmtId="172" fontId="4" fillId="46" borderId="14" xfId="74" applyNumberFormat="1" applyFont="1" applyFill="1" applyBorder="1" applyAlignment="1">
      <alignment horizontal="center"/>
    </xf>
    <xf numFmtId="0" fontId="23" fillId="48" borderId="0" xfId="0" applyFont="1" applyFill="1"/>
    <xf numFmtId="14" fontId="4" fillId="47" borderId="26" xfId="74" applyNumberFormat="1" applyFont="1" applyFill="1" applyBorder="1" applyAlignment="1">
      <alignment horizontal="center"/>
    </xf>
    <xf numFmtId="22" fontId="4" fillId="46" borderId="28" xfId="74" applyNumberFormat="1" applyFont="1" applyFill="1" applyBorder="1" applyAlignment="1">
      <alignment horizontal="center"/>
    </xf>
    <xf numFmtId="22" fontId="4" fillId="46" borderId="6" xfId="74" applyNumberFormat="1" applyFont="1" applyFill="1" applyBorder="1" applyAlignment="1">
      <alignment horizontal="center"/>
    </xf>
    <xf numFmtId="14" fontId="4" fillId="47" borderId="7" xfId="74" applyNumberFormat="1" applyFont="1" applyFill="1" applyBorder="1" applyAlignment="1">
      <alignment horizontal="center"/>
    </xf>
    <xf numFmtId="0" fontId="4" fillId="46" borderId="6" xfId="74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quotePrefix="1" applyAlignment="1">
      <alignment horizontal="center"/>
    </xf>
    <xf numFmtId="0" fontId="4" fillId="46" borderId="7" xfId="7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10" fontId="4" fillId="46" borderId="10" xfId="74" applyNumberFormat="1" applyFont="1" applyFill="1" applyBorder="1" applyAlignment="1">
      <alignment horizontal="center"/>
    </xf>
    <xf numFmtId="10" fontId="4" fillId="46" borderId="31" xfId="74" applyNumberFormat="1" applyFont="1" applyFill="1" applyBorder="1" applyAlignment="1">
      <alignment horizontal="center"/>
    </xf>
    <xf numFmtId="10" fontId="4" fillId="46" borderId="18" xfId="74" applyNumberFormat="1" applyFont="1" applyFill="1" applyBorder="1" applyAlignment="1">
      <alignment horizontal="center"/>
    </xf>
    <xf numFmtId="10" fontId="4" fillId="46" borderId="6" xfId="74" applyNumberFormat="1" applyFont="1" applyFill="1" applyBorder="1" applyAlignment="1">
      <alignment horizontal="center"/>
    </xf>
    <xf numFmtId="10" fontId="4" fillId="46" borderId="32" xfId="74" applyNumberFormat="1" applyFont="1" applyFill="1" applyBorder="1" applyAlignment="1">
      <alignment horizontal="center"/>
    </xf>
  </cellXfs>
  <cellStyles count="108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/>
    <cellStyle name="Hyperlink_nabCapital IR Curves Simple v2.5" xfId="42" xr:uid="{00000000-0005-0000-0000-000029000000}"/>
    <cellStyle name="InfoDataColumn" xfId="43" xr:uid="{00000000-0005-0000-0000-00002A000000}"/>
    <cellStyle name="InfoDataRow" xfId="44" xr:uid="{00000000-0005-0000-0000-00002B000000}"/>
    <cellStyle name="InfoLabelColumn" xfId="45" xr:uid="{00000000-0005-0000-0000-00002C000000}"/>
    <cellStyle name="InfoLabelRow" xfId="46" xr:uid="{00000000-0005-0000-0000-00002D000000}"/>
    <cellStyle name="InfolDataColumn" xfId="47" xr:uid="{00000000-0005-0000-0000-00002E000000}"/>
    <cellStyle name="InformationalData" xfId="48" xr:uid="{00000000-0005-0000-0000-00002F000000}"/>
    <cellStyle name="InformationalLabel" xfId="49" xr:uid="{00000000-0005-0000-0000-000030000000}"/>
    <cellStyle name="InformationalLabelTop" xfId="50" xr:uid="{00000000-0005-0000-0000-000031000000}"/>
    <cellStyle name="Input" xfId="51" builtinId="20" customBuiltin="1"/>
    <cellStyle name="InputData" xfId="52" xr:uid="{00000000-0005-0000-0000-000033000000}"/>
    <cellStyle name="InputDataColumn" xfId="53" xr:uid="{00000000-0005-0000-0000-000034000000}"/>
    <cellStyle name="InputDataRow" xfId="54" xr:uid="{00000000-0005-0000-0000-000035000000}"/>
    <cellStyle name="InputLabel" xfId="55" xr:uid="{00000000-0005-0000-0000-000036000000}"/>
    <cellStyle name="InputLabelColumn" xfId="56" xr:uid="{00000000-0005-0000-0000-000037000000}"/>
    <cellStyle name="InputLabelRow" xfId="57" xr:uid="{00000000-0005-0000-0000-000038000000}"/>
    <cellStyle name="InputLabelTop" xfId="58" xr:uid="{00000000-0005-0000-0000-000039000000}"/>
    <cellStyle name="IntermediateData" xfId="59" xr:uid="{00000000-0005-0000-0000-00003A000000}"/>
    <cellStyle name="IntermediateDataColumn" xfId="60" xr:uid="{00000000-0005-0000-0000-00003B000000}"/>
    <cellStyle name="IntermediateDataRow" xfId="61" xr:uid="{00000000-0005-0000-0000-00003C000000}"/>
    <cellStyle name="IntermediateLabel" xfId="62" xr:uid="{00000000-0005-0000-0000-00003D000000}"/>
    <cellStyle name="IntermediateLabelColumn" xfId="63" xr:uid="{00000000-0005-0000-0000-00003E000000}"/>
    <cellStyle name="IntermediateLabelRow" xfId="64" xr:uid="{00000000-0005-0000-0000-00003F000000}"/>
    <cellStyle name="InvalidCell" xfId="65" xr:uid="{00000000-0005-0000-0000-000040000000}"/>
    <cellStyle name="Linked Cell" xfId="66" builtinId="24" customBuiltin="1"/>
    <cellStyle name="Neutral" xfId="67" builtinId="28" customBuiltin="1"/>
    <cellStyle name="NewSheet" xfId="68" xr:uid="{00000000-0005-0000-0000-000043000000}"/>
    <cellStyle name="Normal" xfId="0" builtinId="0"/>
    <cellStyle name="Normal - Style1" xfId="69" xr:uid="{00000000-0005-0000-0000-000045000000}"/>
    <cellStyle name="Normal_Calibrating IR Curves" xfId="70" xr:uid="{00000000-0005-0000-0000-000046000000}"/>
    <cellStyle name="Normal_CDS Pricer" xfId="71" xr:uid="{00000000-0005-0000-0000-000047000000}"/>
    <cellStyle name="Normal_Models" xfId="72" xr:uid="{00000000-0005-0000-0000-000048000000}"/>
    <cellStyle name="Normal_nabCapital IR Curves Simple v2.5" xfId="73" xr:uid="{00000000-0005-0000-0000-000049000000}"/>
    <cellStyle name="Normal_Sheet1" xfId="74" xr:uid="{00000000-0005-0000-0000-00004A000000}"/>
    <cellStyle name="Normal_Sheet1 2" xfId="75" xr:uid="{00000000-0005-0000-0000-00004B000000}"/>
    <cellStyle name="Note" xfId="76" builtinId="10" customBuiltin="1"/>
    <cellStyle name="ObjectDataColumn" xfId="77" xr:uid="{00000000-0005-0000-0000-00004D000000}"/>
    <cellStyle name="ObjectDataRow" xfId="78" xr:uid="{00000000-0005-0000-0000-00004E000000}"/>
    <cellStyle name="ObjectLabelColumn" xfId="79" xr:uid="{00000000-0005-0000-0000-00004F000000}"/>
    <cellStyle name="ObjectLabelRow" xfId="80" xr:uid="{00000000-0005-0000-0000-000050000000}"/>
    <cellStyle name="Output" xfId="81" builtinId="21" customBuiltin="1"/>
    <cellStyle name="OutputData" xfId="82" xr:uid="{00000000-0005-0000-0000-000052000000}"/>
    <cellStyle name="OutputDataColumn" xfId="83" xr:uid="{00000000-0005-0000-0000-000053000000}"/>
    <cellStyle name="OutputDataRow" xfId="84" xr:uid="{00000000-0005-0000-0000-000054000000}"/>
    <cellStyle name="OutputLabel" xfId="85" xr:uid="{00000000-0005-0000-0000-000055000000}"/>
    <cellStyle name="OutputLabelColumn" xfId="86" xr:uid="{00000000-0005-0000-0000-000056000000}"/>
    <cellStyle name="OutputLabelRow" xfId="87" xr:uid="{00000000-0005-0000-0000-000057000000}"/>
    <cellStyle name="PanelLabel" xfId="88" xr:uid="{00000000-0005-0000-0000-000058000000}"/>
    <cellStyle name="Percent 2" xfId="89" xr:uid="{00000000-0005-0000-0000-000059000000}"/>
    <cellStyle name="PersonalDataColumn" xfId="90" xr:uid="{00000000-0005-0000-0000-00005A000000}"/>
    <cellStyle name="PersonalDataRow" xfId="91" xr:uid="{00000000-0005-0000-0000-00005B000000}"/>
    <cellStyle name="PersonalLabelColumn" xfId="92" xr:uid="{00000000-0005-0000-0000-00005C000000}"/>
    <cellStyle name="PersonalLabelRow" xfId="93" xr:uid="{00000000-0005-0000-0000-00005D000000}"/>
    <cellStyle name="result" xfId="94" xr:uid="{00000000-0005-0000-0000-00005E000000}"/>
    <cellStyle name="spreads" xfId="95" xr:uid="{00000000-0005-0000-0000-00005F000000}"/>
    <cellStyle name="Style 1" xfId="96" xr:uid="{00000000-0005-0000-0000-000060000000}"/>
    <cellStyle name="swaptn" xfId="97" xr:uid="{00000000-0005-0000-0000-000061000000}"/>
    <cellStyle name="TableDataColumn" xfId="98" xr:uid="{00000000-0005-0000-0000-000062000000}"/>
    <cellStyle name="TableDataRow" xfId="99" xr:uid="{00000000-0005-0000-0000-000063000000}"/>
    <cellStyle name="TableLabelColumn" xfId="100" xr:uid="{00000000-0005-0000-0000-000064000000}"/>
    <cellStyle name="TableLabelRow" xfId="101" xr:uid="{00000000-0005-0000-0000-000065000000}"/>
    <cellStyle name="TableLabelTop" xfId="102" xr:uid="{00000000-0005-0000-0000-000066000000}"/>
    <cellStyle name="Title" xfId="103" builtinId="15" customBuiltin="1"/>
    <cellStyle name="Total" xfId="104" builtinId="25" customBuiltin="1"/>
    <cellStyle name="Warning Text" xfId="105" builtinId="11" customBuiltin="1"/>
    <cellStyle name="桁区切り_NewDemo" xfId="106" xr:uid="{00000000-0005-0000-0000-00006A000000}"/>
    <cellStyle name="標準_NewDemo" xfId="107" xr:uid="{00000000-0005-0000-0000-00006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M50"/>
  <sheetViews>
    <sheetView showGridLines="0" zoomScale="80" workbookViewId="0">
      <selection activeCell="D16" sqref="D16"/>
    </sheetView>
  </sheetViews>
  <sheetFormatPr defaultColWidth="7.85546875" defaultRowHeight="12.75"/>
  <cols>
    <col min="1" max="2" width="1.42578125" style="31" customWidth="1"/>
    <col min="3" max="3" width="45.7109375" style="31" customWidth="1"/>
    <col min="4" max="4" width="15.7109375" style="31" customWidth="1"/>
    <col min="5" max="5" width="16.42578125" style="31" customWidth="1"/>
    <col min="6" max="6" width="7.42578125" style="31" customWidth="1"/>
    <col min="7" max="7" width="15.85546875" style="31" customWidth="1"/>
    <col min="8" max="8" width="12.7109375" style="31" customWidth="1"/>
    <col min="9" max="9" width="15.28515625" style="31" customWidth="1"/>
    <col min="10" max="10" width="7.42578125" style="31" customWidth="1"/>
    <col min="11" max="11" width="7.85546875" style="31" customWidth="1"/>
    <col min="12" max="12" width="0.85546875" style="31" customWidth="1"/>
    <col min="13" max="13" width="1" style="31" customWidth="1"/>
    <col min="14" max="16384" width="7.85546875" style="31"/>
  </cols>
  <sheetData>
    <row r="1" spans="2:13" ht="6" customHeight="1"/>
    <row r="2" spans="2:13" ht="9.75" customHeight="1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13" ht="30" customHeight="1" thickBot="1">
      <c r="B3" s="33"/>
      <c r="C3" s="33" t="s">
        <v>31</v>
      </c>
      <c r="D3" s="33"/>
      <c r="E3" s="33"/>
      <c r="F3" s="33"/>
      <c r="G3" s="33"/>
      <c r="H3" s="33"/>
      <c r="I3" s="33"/>
      <c r="J3" s="33"/>
      <c r="K3" s="33"/>
      <c r="L3" s="33"/>
      <c r="M3" s="34"/>
    </row>
    <row r="4" spans="2:13" ht="13.5" thickTop="1">
      <c r="B4" s="35"/>
      <c r="C4" s="35"/>
      <c r="D4" s="35"/>
      <c r="E4" s="35"/>
      <c r="F4" s="35"/>
      <c r="G4" s="35"/>
      <c r="H4" s="35"/>
      <c r="I4" s="35"/>
      <c r="J4" s="35"/>
      <c r="K4" s="36" t="s">
        <v>32</v>
      </c>
      <c r="L4" s="35"/>
      <c r="M4" s="34"/>
    </row>
    <row r="5" spans="2:13" ht="15.75">
      <c r="B5" s="37"/>
      <c r="C5" s="38"/>
      <c r="D5" s="39"/>
      <c r="E5" s="39"/>
      <c r="F5" s="39"/>
      <c r="G5" s="39"/>
      <c r="H5" s="39"/>
      <c r="I5" s="37"/>
      <c r="J5" s="37"/>
      <c r="K5" s="37"/>
      <c r="L5" s="37"/>
      <c r="M5" s="34"/>
    </row>
    <row r="6" spans="2:13">
      <c r="B6" s="37"/>
      <c r="C6" s="37"/>
      <c r="D6" s="39"/>
      <c r="E6" s="39"/>
      <c r="F6" s="39"/>
      <c r="G6" s="39"/>
      <c r="H6" s="39"/>
      <c r="I6" s="37"/>
      <c r="J6" s="37"/>
      <c r="K6" s="37"/>
      <c r="L6" s="37"/>
      <c r="M6" s="34"/>
    </row>
    <row r="7" spans="2:13">
      <c r="B7" s="37"/>
      <c r="C7" s="39" t="s">
        <v>33</v>
      </c>
      <c r="D7" s="37"/>
      <c r="E7" s="37"/>
      <c r="F7" s="37"/>
      <c r="G7" s="37"/>
      <c r="H7" s="37"/>
      <c r="I7" s="37"/>
      <c r="J7" s="37"/>
      <c r="K7" s="37"/>
      <c r="L7" s="37"/>
      <c r="M7" s="34"/>
    </row>
    <row r="8" spans="2:13">
      <c r="B8" s="37"/>
      <c r="C8" s="39"/>
      <c r="D8" s="37"/>
      <c r="E8" s="37"/>
      <c r="F8" s="37"/>
      <c r="G8" s="37"/>
      <c r="H8" s="37"/>
      <c r="I8" s="37"/>
      <c r="J8" s="37"/>
      <c r="K8" s="37"/>
      <c r="L8" s="37"/>
      <c r="M8" s="34"/>
    </row>
    <row r="9" spans="2:13">
      <c r="B9" s="37"/>
      <c r="C9" s="37"/>
      <c r="D9" s="40"/>
      <c r="E9" s="40"/>
      <c r="F9" s="40"/>
      <c r="G9" s="40"/>
      <c r="H9" s="40"/>
      <c r="I9" s="37"/>
      <c r="J9" s="37"/>
      <c r="K9" s="37"/>
      <c r="L9" s="37"/>
      <c r="M9" s="34"/>
    </row>
    <row r="10" spans="2:13">
      <c r="B10" s="37"/>
      <c r="C10" s="37" t="s">
        <v>34</v>
      </c>
      <c r="D10" s="40"/>
      <c r="E10" s="40"/>
      <c r="F10" s="37"/>
      <c r="G10" s="40"/>
      <c r="H10" s="40"/>
      <c r="I10" s="37"/>
      <c r="J10" s="37"/>
      <c r="K10" s="37"/>
      <c r="L10" s="37"/>
      <c r="M10" s="34"/>
    </row>
    <row r="11" spans="2:13">
      <c r="B11" s="37"/>
      <c r="C11" s="40"/>
      <c r="D11" s="40"/>
      <c r="E11" s="40"/>
      <c r="F11" s="40"/>
      <c r="G11" s="40"/>
      <c r="H11" s="40"/>
      <c r="I11" s="37"/>
      <c r="J11" s="37"/>
      <c r="K11" s="37"/>
      <c r="L11" s="37"/>
      <c r="M11" s="34"/>
    </row>
    <row r="12" spans="2:13">
      <c r="B12" s="37"/>
      <c r="C12" s="45" t="s">
        <v>35</v>
      </c>
      <c r="D12" s="40"/>
      <c r="E12" s="40"/>
      <c r="F12" s="40"/>
      <c r="G12" s="40"/>
      <c r="H12" s="40"/>
      <c r="I12" s="37"/>
      <c r="J12" s="37"/>
      <c r="K12" s="37"/>
      <c r="L12" s="37"/>
      <c r="M12" s="34"/>
    </row>
    <row r="13" spans="2:13">
      <c r="B13" s="37"/>
      <c r="C13" s="45" t="s">
        <v>36</v>
      </c>
      <c r="D13" s="40"/>
      <c r="E13" s="40"/>
      <c r="F13" s="40"/>
      <c r="G13" s="40"/>
      <c r="H13" s="40"/>
      <c r="I13" s="37"/>
      <c r="J13" s="37"/>
      <c r="K13" s="37"/>
      <c r="L13" s="37"/>
      <c r="M13" s="34"/>
    </row>
    <row r="14" spans="2:13">
      <c r="B14" s="37"/>
      <c r="C14" s="45" t="s">
        <v>169</v>
      </c>
      <c r="D14" s="40"/>
      <c r="E14" s="40"/>
      <c r="F14" s="40"/>
      <c r="G14" s="40"/>
      <c r="H14" s="40"/>
      <c r="I14" s="37"/>
      <c r="J14" s="37"/>
      <c r="K14" s="37"/>
      <c r="L14" s="37"/>
      <c r="M14" s="34"/>
    </row>
    <row r="15" spans="2:13">
      <c r="B15" s="37"/>
      <c r="C15" s="41"/>
      <c r="D15" s="40"/>
      <c r="E15" s="40"/>
      <c r="F15" s="40"/>
      <c r="G15" s="40"/>
      <c r="H15" s="40"/>
      <c r="I15" s="37"/>
      <c r="J15" s="37"/>
      <c r="K15" s="37"/>
      <c r="L15" s="37"/>
      <c r="M15" s="34"/>
    </row>
    <row r="16" spans="2:13">
      <c r="B16" s="37"/>
      <c r="C16" s="41"/>
      <c r="D16" s="40"/>
      <c r="E16" s="40"/>
      <c r="F16" s="37"/>
      <c r="G16" s="40"/>
      <c r="H16" s="40"/>
      <c r="I16" s="37"/>
      <c r="J16" s="37"/>
      <c r="K16" s="37"/>
      <c r="L16" s="37"/>
      <c r="M16" s="34"/>
    </row>
    <row r="17" spans="2:13">
      <c r="B17" s="37"/>
      <c r="C17" s="41"/>
      <c r="D17" s="40"/>
      <c r="E17" s="40"/>
      <c r="F17" s="40"/>
      <c r="G17" s="40"/>
      <c r="H17" s="40"/>
      <c r="I17" s="37"/>
      <c r="J17" s="37"/>
      <c r="K17" s="37"/>
      <c r="L17" s="37"/>
      <c r="M17" s="34"/>
    </row>
    <row r="18" spans="2:13">
      <c r="B18" s="37"/>
      <c r="C18" s="41"/>
      <c r="D18" s="40"/>
      <c r="E18" s="40"/>
      <c r="F18" s="40"/>
      <c r="G18" s="40"/>
      <c r="H18" s="40"/>
      <c r="I18" s="37"/>
      <c r="J18" s="37"/>
      <c r="K18" s="37"/>
      <c r="L18" s="37"/>
      <c r="M18" s="34"/>
    </row>
    <row r="19" spans="2:13">
      <c r="B19" s="37"/>
      <c r="C19" s="41"/>
      <c r="D19" s="40"/>
      <c r="E19" s="40"/>
      <c r="F19" s="40"/>
      <c r="G19" s="40"/>
      <c r="H19" s="40"/>
      <c r="I19" s="37"/>
      <c r="J19" s="37"/>
      <c r="K19" s="37"/>
      <c r="L19" s="37"/>
      <c r="M19" s="34"/>
    </row>
    <row r="20" spans="2:13">
      <c r="B20" s="37"/>
      <c r="C20" s="41"/>
      <c r="D20" s="40"/>
      <c r="E20" s="40"/>
      <c r="F20" s="40"/>
      <c r="G20" s="40"/>
      <c r="H20" s="40"/>
      <c r="I20" s="37"/>
      <c r="J20" s="37"/>
      <c r="K20" s="37"/>
      <c r="L20" s="37"/>
      <c r="M20" s="34"/>
    </row>
    <row r="21" spans="2:13">
      <c r="B21" s="37"/>
      <c r="C21" s="41"/>
      <c r="D21" s="40"/>
      <c r="E21" s="40"/>
      <c r="F21" s="40"/>
      <c r="G21" s="40"/>
      <c r="H21" s="40"/>
      <c r="I21" s="37"/>
      <c r="J21" s="37"/>
      <c r="K21" s="37"/>
      <c r="L21" s="37"/>
      <c r="M21" s="34"/>
    </row>
    <row r="22" spans="2:13">
      <c r="B22" s="37"/>
      <c r="C22" s="41"/>
      <c r="D22" s="40"/>
      <c r="E22" s="40"/>
      <c r="F22" s="40"/>
      <c r="G22" s="40"/>
      <c r="H22" s="40"/>
      <c r="I22" s="37"/>
      <c r="J22" s="37"/>
      <c r="K22" s="37"/>
      <c r="L22" s="37"/>
      <c r="M22" s="34"/>
    </row>
    <row r="23" spans="2:13">
      <c r="B23" s="37"/>
      <c r="C23" s="41"/>
      <c r="D23" s="40"/>
      <c r="E23" s="40"/>
      <c r="F23" s="40"/>
      <c r="G23" s="40"/>
      <c r="H23" s="40"/>
      <c r="I23" s="37"/>
      <c r="J23" s="37"/>
      <c r="K23" s="37"/>
      <c r="L23" s="37"/>
      <c r="M23" s="34"/>
    </row>
    <row r="24" spans="2:13">
      <c r="B24" s="37"/>
      <c r="C24" s="41"/>
      <c r="D24" s="40"/>
      <c r="E24" s="40"/>
      <c r="F24" s="40"/>
      <c r="G24" s="40"/>
      <c r="H24" s="40"/>
      <c r="I24" s="37"/>
      <c r="J24" s="37"/>
      <c r="K24" s="37"/>
      <c r="L24" s="37"/>
      <c r="M24" s="34"/>
    </row>
    <row r="25" spans="2:13">
      <c r="B25" s="37"/>
      <c r="C25" s="41"/>
      <c r="D25" s="40"/>
      <c r="E25" s="40"/>
      <c r="F25" s="40"/>
      <c r="G25" s="40"/>
      <c r="H25" s="40"/>
      <c r="I25" s="37"/>
      <c r="J25" s="37"/>
      <c r="K25" s="37"/>
      <c r="L25" s="37"/>
      <c r="M25" s="34"/>
    </row>
    <row r="26" spans="2:13">
      <c r="B26" s="37"/>
      <c r="C26" s="41"/>
      <c r="D26" s="40"/>
      <c r="E26" s="40"/>
      <c r="F26" s="40"/>
      <c r="G26" s="40"/>
      <c r="H26" s="40"/>
      <c r="I26" s="37"/>
      <c r="J26" s="37"/>
      <c r="K26" s="37"/>
      <c r="L26" s="37"/>
      <c r="M26" s="34"/>
    </row>
    <row r="27" spans="2:13">
      <c r="B27" s="37"/>
      <c r="C27" s="41"/>
      <c r="D27" s="40"/>
      <c r="E27" s="40"/>
      <c r="F27" s="40"/>
      <c r="G27" s="40"/>
      <c r="H27" s="40"/>
      <c r="I27" s="37"/>
      <c r="J27" s="37"/>
      <c r="K27" s="37"/>
      <c r="L27" s="37"/>
      <c r="M27" s="34"/>
    </row>
    <row r="28" spans="2:13">
      <c r="B28" s="37"/>
      <c r="C28" s="41"/>
      <c r="D28" s="40"/>
      <c r="E28" s="40"/>
      <c r="F28" s="40"/>
      <c r="G28" s="40"/>
      <c r="H28" s="40"/>
      <c r="I28" s="37"/>
      <c r="J28" s="37"/>
      <c r="K28" s="37"/>
      <c r="L28" s="37"/>
      <c r="M28" s="34"/>
    </row>
    <row r="29" spans="2:13">
      <c r="B29" s="37"/>
      <c r="C29" s="41"/>
      <c r="D29" s="40"/>
      <c r="E29" s="40"/>
      <c r="F29" s="40"/>
      <c r="G29" s="40"/>
      <c r="H29" s="40"/>
      <c r="I29" s="37"/>
      <c r="J29" s="37"/>
      <c r="K29" s="37"/>
      <c r="L29" s="37"/>
      <c r="M29" s="34"/>
    </row>
    <row r="30" spans="2:13">
      <c r="B30" s="37"/>
      <c r="C30" s="41"/>
      <c r="D30" s="40"/>
      <c r="E30" s="40"/>
      <c r="F30" s="40"/>
      <c r="G30" s="40"/>
      <c r="H30" s="40"/>
      <c r="I30" s="37"/>
      <c r="J30" s="37"/>
      <c r="K30" s="37"/>
      <c r="L30" s="37"/>
      <c r="M30" s="34"/>
    </row>
    <row r="31" spans="2:13">
      <c r="B31" s="37"/>
      <c r="C31" s="41"/>
      <c r="D31" s="40"/>
      <c r="E31" s="40"/>
      <c r="F31" s="40"/>
      <c r="G31" s="40"/>
      <c r="H31" s="40"/>
      <c r="I31" s="37"/>
      <c r="J31" s="37"/>
      <c r="K31" s="37"/>
      <c r="L31" s="37"/>
      <c r="M31" s="34"/>
    </row>
    <row r="32" spans="2:13">
      <c r="B32" s="37"/>
      <c r="C32" s="41"/>
      <c r="D32" s="40"/>
      <c r="E32" s="40"/>
      <c r="F32" s="40"/>
      <c r="G32" s="40"/>
      <c r="H32" s="40"/>
      <c r="I32" s="37"/>
      <c r="J32" s="37"/>
      <c r="K32" s="37"/>
      <c r="L32" s="37"/>
      <c r="M32" s="34"/>
    </row>
    <row r="33" spans="2:13">
      <c r="B33" s="37"/>
      <c r="C33" s="41"/>
      <c r="D33" s="40"/>
      <c r="E33" s="40"/>
      <c r="F33" s="40"/>
      <c r="G33" s="40"/>
      <c r="H33" s="40"/>
      <c r="I33" s="37"/>
      <c r="J33" s="37"/>
      <c r="K33" s="37"/>
      <c r="L33" s="37"/>
      <c r="M33" s="34"/>
    </row>
    <row r="34" spans="2:13">
      <c r="B34" s="37"/>
      <c r="C34" s="41"/>
      <c r="D34" s="40"/>
      <c r="E34" s="40"/>
      <c r="F34" s="40"/>
      <c r="G34" s="40"/>
      <c r="H34" s="40"/>
      <c r="I34" s="37"/>
      <c r="J34" s="37"/>
      <c r="K34" s="37"/>
      <c r="L34" s="37"/>
      <c r="M34" s="34"/>
    </row>
    <row r="35" spans="2:13">
      <c r="B35" s="37"/>
      <c r="C35" s="41"/>
      <c r="D35" s="40"/>
      <c r="E35" s="40"/>
      <c r="F35" s="40"/>
      <c r="G35" s="40"/>
      <c r="H35" s="40"/>
      <c r="I35" s="37"/>
      <c r="J35" s="37"/>
      <c r="K35" s="37"/>
      <c r="L35" s="37"/>
      <c r="M35" s="34"/>
    </row>
    <row r="36" spans="2:13">
      <c r="B36" s="37"/>
      <c r="C36" s="41"/>
      <c r="D36" s="40"/>
      <c r="E36" s="40"/>
      <c r="F36" s="40"/>
      <c r="G36" s="40"/>
      <c r="H36" s="40"/>
      <c r="I36" s="37"/>
      <c r="J36" s="37"/>
      <c r="K36" s="37"/>
      <c r="L36" s="37"/>
      <c r="M36" s="34"/>
    </row>
    <row r="37" spans="2:13">
      <c r="B37" s="37"/>
      <c r="C37" s="42"/>
      <c r="D37" s="40"/>
      <c r="E37" s="40"/>
      <c r="F37" s="40"/>
      <c r="G37" s="40"/>
      <c r="H37" s="40"/>
      <c r="I37" s="37"/>
      <c r="J37" s="37"/>
      <c r="K37" s="37"/>
      <c r="L37" s="37"/>
      <c r="M37" s="34"/>
    </row>
    <row r="38" spans="2:13">
      <c r="B38" s="37"/>
      <c r="C38" s="42"/>
      <c r="D38" s="40"/>
      <c r="E38" s="40"/>
      <c r="F38" s="40"/>
      <c r="G38" s="40"/>
      <c r="H38" s="40"/>
      <c r="I38" s="37"/>
      <c r="J38" s="37"/>
      <c r="K38" s="37"/>
      <c r="L38" s="37"/>
      <c r="M38" s="34"/>
    </row>
    <row r="39" spans="2:13">
      <c r="B39" s="37"/>
      <c r="C39" s="42"/>
      <c r="D39" s="40"/>
      <c r="E39" s="40"/>
      <c r="F39" s="40"/>
      <c r="G39" s="40"/>
      <c r="H39" s="40"/>
      <c r="I39" s="37"/>
      <c r="J39" s="37"/>
      <c r="K39" s="37"/>
      <c r="L39" s="37"/>
      <c r="M39" s="34"/>
    </row>
    <row r="40" spans="2:13">
      <c r="B40" s="37"/>
      <c r="C40" s="42"/>
      <c r="D40" s="40"/>
      <c r="E40" s="40"/>
      <c r="F40" s="40"/>
      <c r="G40" s="40"/>
      <c r="H40" s="40"/>
      <c r="I40" s="37"/>
      <c r="J40" s="37"/>
      <c r="K40" s="37"/>
      <c r="L40" s="37"/>
      <c r="M40" s="34"/>
    </row>
    <row r="41" spans="2:13">
      <c r="B41" s="37"/>
      <c r="C41" s="42"/>
      <c r="D41" s="40"/>
      <c r="E41" s="40"/>
      <c r="F41" s="40"/>
      <c r="G41" s="40"/>
      <c r="H41" s="40"/>
      <c r="I41" s="37"/>
      <c r="J41" s="37"/>
      <c r="K41" s="37"/>
      <c r="L41" s="37"/>
      <c r="M41" s="34"/>
    </row>
    <row r="42" spans="2:13">
      <c r="B42" s="37"/>
      <c r="C42" s="42"/>
      <c r="D42" s="40"/>
      <c r="E42" s="40"/>
      <c r="F42" s="40"/>
      <c r="G42" s="40"/>
      <c r="H42" s="40"/>
      <c r="I42" s="37"/>
      <c r="J42" s="37"/>
      <c r="K42" s="37"/>
      <c r="L42" s="37"/>
      <c r="M42" s="34"/>
    </row>
    <row r="43" spans="2:13">
      <c r="B43" s="37"/>
      <c r="C43" s="42"/>
      <c r="D43" s="40"/>
      <c r="E43" s="40"/>
      <c r="F43" s="40"/>
      <c r="G43" s="40"/>
      <c r="H43" s="40"/>
      <c r="I43" s="37"/>
      <c r="J43" s="37"/>
      <c r="K43" s="37"/>
      <c r="L43" s="37"/>
      <c r="M43" s="34"/>
    </row>
    <row r="44" spans="2:13">
      <c r="B44" s="37"/>
      <c r="C44" s="42"/>
      <c r="D44" s="40"/>
      <c r="E44" s="40"/>
      <c r="F44" s="40"/>
      <c r="G44" s="40"/>
      <c r="H44" s="40"/>
      <c r="I44" s="37"/>
      <c r="J44" s="37"/>
      <c r="K44" s="37"/>
      <c r="L44" s="37"/>
      <c r="M44" s="34"/>
    </row>
    <row r="45" spans="2:13">
      <c r="B45" s="37"/>
      <c r="C45" s="42"/>
      <c r="D45" s="40"/>
      <c r="E45" s="40"/>
      <c r="F45" s="40"/>
      <c r="G45" s="40"/>
      <c r="H45" s="40"/>
      <c r="I45" s="37"/>
      <c r="J45" s="37"/>
      <c r="K45" s="37"/>
      <c r="L45" s="37"/>
      <c r="M45" s="34"/>
    </row>
    <row r="46" spans="2:13">
      <c r="B46" s="37"/>
      <c r="C46" s="42"/>
      <c r="D46" s="40"/>
      <c r="E46" s="40"/>
      <c r="F46" s="40"/>
      <c r="G46" s="40"/>
      <c r="H46" s="40"/>
      <c r="I46" s="37"/>
      <c r="J46" s="37"/>
      <c r="K46" s="37"/>
      <c r="L46" s="37"/>
      <c r="M46" s="34"/>
    </row>
    <row r="47" spans="2:13">
      <c r="B47" s="37"/>
      <c r="C47" s="42"/>
      <c r="D47" s="40"/>
      <c r="E47" s="40"/>
      <c r="F47" s="40"/>
      <c r="G47" s="40"/>
      <c r="H47" s="40"/>
      <c r="I47" s="37"/>
      <c r="J47" s="37"/>
      <c r="K47" s="37"/>
      <c r="L47" s="37"/>
      <c r="M47" s="34"/>
    </row>
    <row r="48" spans="2:13">
      <c r="B48" s="37"/>
      <c r="C48" s="42"/>
      <c r="D48" s="40"/>
      <c r="E48" s="40"/>
      <c r="F48" s="40"/>
      <c r="G48" s="40"/>
      <c r="H48" s="40"/>
      <c r="I48" s="37"/>
      <c r="J48" s="37"/>
      <c r="K48" s="37"/>
      <c r="L48" s="37"/>
      <c r="M48" s="34"/>
    </row>
    <row r="49" spans="2:13">
      <c r="B49" s="43" t="str">
        <f ca="1">"Last Update "&amp;TEXT(TODAY(),"dd-mmm-yy")</f>
        <v>Last Update 01-Feb-18</v>
      </c>
      <c r="C49" s="37"/>
      <c r="D49" s="37"/>
      <c r="E49" s="37"/>
      <c r="F49" s="37"/>
      <c r="G49" s="37"/>
      <c r="H49" s="37"/>
      <c r="I49" s="37"/>
      <c r="J49" s="37"/>
      <c r="K49" s="37"/>
      <c r="L49" s="44"/>
      <c r="M49" s="34"/>
    </row>
    <row r="50" spans="2:13" ht="6" customHeight="1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</sheetData>
  <phoneticPr fontId="45" type="noConversion"/>
  <hyperlinks>
    <hyperlink ref="C12" location="AUDCapVol!A1" display="Page 2. Building a Cap Vol Surface" xr:uid="{00000000-0004-0000-0000-000000000000}"/>
    <hyperlink ref="C13" location="AUDSwaptionVol!A1" display="Page 3. Building a Swaption Vol Surface" xr:uid="{00000000-0004-0000-0000-000001000000}"/>
    <hyperlink ref="C14" location="Configuration!A1" display="Page 5. Configuration Data" xr:uid="{00000000-0004-0000-0000-000002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"/>
  <sheetViews>
    <sheetView tabSelected="1" workbookViewId="0">
      <selection activeCell="P35" sqref="P35"/>
    </sheetView>
  </sheetViews>
  <sheetFormatPr defaultRowHeight="12.75"/>
  <cols>
    <col min="2" max="2" width="21.42578125" style="2" bestFit="1" customWidth="1"/>
    <col min="3" max="3" width="56.85546875" style="2" bestFit="1" customWidth="1"/>
    <col min="4" max="4" width="1.140625" customWidth="1"/>
    <col min="5" max="5" width="10.140625" bestFit="1" customWidth="1"/>
    <col min="16" max="16" width="13.42578125" customWidth="1"/>
    <col min="17" max="17" width="24.42578125" customWidth="1"/>
    <col min="18" max="18" width="18.5703125" customWidth="1"/>
    <col min="19" max="19" width="40" customWidth="1"/>
    <col min="20" max="20" width="37.5703125" customWidth="1"/>
    <col min="21" max="21" width="35.28515625" customWidth="1"/>
    <col min="22" max="22" width="31.85546875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Market.QR_LIVE.RateVolatilityMatrix.EUR-EURIBOR-Telerate-6M</v>
      </c>
    </row>
    <row r="2" spans="2:14" ht="13.5" thickBot="1">
      <c r="B2" s="3" t="s">
        <v>24</v>
      </c>
      <c r="C2" s="4" t="s">
        <v>16</v>
      </c>
      <c r="E2" s="8" t="s">
        <v>15</v>
      </c>
      <c r="F2" s="6">
        <v>3.5000000000000003E-2</v>
      </c>
      <c r="G2" s="6">
        <f t="shared" ref="G2:N2" si="0">F2+0.5%</f>
        <v>0.04</v>
      </c>
      <c r="H2" s="6">
        <f t="shared" si="0"/>
        <v>4.4999999999999998E-2</v>
      </c>
      <c r="I2" s="6">
        <f t="shared" si="0"/>
        <v>4.9999999999999996E-2</v>
      </c>
      <c r="J2" s="6">
        <f t="shared" si="0"/>
        <v>5.4999999999999993E-2</v>
      </c>
      <c r="K2" s="6">
        <f t="shared" si="0"/>
        <v>5.9999999999999991E-2</v>
      </c>
      <c r="L2" s="6">
        <f t="shared" si="0"/>
        <v>6.4999999999999988E-2</v>
      </c>
      <c r="M2" s="6">
        <f t="shared" si="0"/>
        <v>6.9999999999999993E-2</v>
      </c>
      <c r="N2" s="7">
        <f t="shared" si="0"/>
        <v>7.4999999999999997E-2</v>
      </c>
    </row>
    <row r="3" spans="2:14">
      <c r="B3" s="26" t="s">
        <v>25</v>
      </c>
      <c r="C3" s="58">
        <f ca="1">NOW()</f>
        <v>43132.825731481484</v>
      </c>
      <c r="E3" s="9" t="s">
        <v>6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28" t="s">
        <v>27</v>
      </c>
      <c r="C4" s="30">
        <f ca="1">C3</f>
        <v>43132.825731481484</v>
      </c>
      <c r="E4" s="9" t="s">
        <v>4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27" t="s">
        <v>170</v>
      </c>
      <c r="C5" s="23" t="s">
        <v>179</v>
      </c>
      <c r="E5" s="9" t="s">
        <v>5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27" t="s">
        <v>22</v>
      </c>
      <c r="C6" s="24" t="s">
        <v>180</v>
      </c>
      <c r="E6" s="9" t="s">
        <v>7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27" t="s">
        <v>28</v>
      </c>
      <c r="C7" s="24" t="s">
        <v>29</v>
      </c>
      <c r="E7" s="9" t="s">
        <v>1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27" t="s">
        <v>21</v>
      </c>
      <c r="C8" s="24" t="str">
        <f>C6</f>
        <v>EUR-EURIBOR-Telerate-6M</v>
      </c>
      <c r="E8" s="9" t="s">
        <v>8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27" t="s">
        <v>2</v>
      </c>
      <c r="C9" s="24" t="s">
        <v>3</v>
      </c>
      <c r="E9" s="9" t="s">
        <v>9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27" t="s">
        <v>26</v>
      </c>
      <c r="C10" s="24" t="str">
        <f>MID(C6,1,3)</f>
        <v>EUR</v>
      </c>
      <c r="E10" s="9" t="s">
        <v>10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27" t="s">
        <v>135</v>
      </c>
      <c r="C11" s="24" t="s">
        <v>144</v>
      </c>
      <c r="E11" s="9" t="s">
        <v>11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27" t="s">
        <v>43</v>
      </c>
      <c r="C12" s="24" t="s">
        <v>159</v>
      </c>
      <c r="E12" s="9" t="s">
        <v>12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27" t="s">
        <v>136</v>
      </c>
      <c r="C13" s="24" t="s">
        <v>71</v>
      </c>
      <c r="E13" s="9" t="s">
        <v>13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27" t="s">
        <v>167</v>
      </c>
      <c r="C14" s="24" t="s">
        <v>177</v>
      </c>
      <c r="E14" s="10" t="s">
        <v>14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27" t="s">
        <v>45</v>
      </c>
      <c r="C15" s="24" t="s">
        <v>158</v>
      </c>
    </row>
    <row r="16" spans="2:14">
      <c r="B16" s="27" t="s">
        <v>47</v>
      </c>
      <c r="C16" s="24" t="s">
        <v>161</v>
      </c>
    </row>
    <row r="17" spans="2:16" ht="13.5" thickBot="1">
      <c r="B17" s="27" t="s">
        <v>49</v>
      </c>
      <c r="C17" s="53">
        <f ca="1">C3</f>
        <v>43132.825731481484</v>
      </c>
    </row>
    <row r="18" spans="2:16" ht="13.5" thickBot="1">
      <c r="B18" s="56" t="s">
        <v>41</v>
      </c>
      <c r="C18" s="57" t="s">
        <v>38</v>
      </c>
      <c r="E18" s="8"/>
      <c r="F18" s="6">
        <v>3.5000000000000003E-2</v>
      </c>
      <c r="G18" s="6">
        <v>0.04</v>
      </c>
      <c r="H18" s="6">
        <v>4.4999999999999998E-2</v>
      </c>
      <c r="I18" s="6">
        <v>4.9999999999999996E-2</v>
      </c>
      <c r="J18" s="6">
        <v>5.4999999999999993E-2</v>
      </c>
      <c r="K18" s="6">
        <v>5.9999999999999991E-2</v>
      </c>
      <c r="L18" s="6">
        <v>6.4999999999999988E-2</v>
      </c>
      <c r="M18" s="6">
        <v>6.9999999999999993E-2</v>
      </c>
      <c r="N18" s="7">
        <v>7.4999999999999997E-2</v>
      </c>
    </row>
    <row r="19" spans="2:16">
      <c r="B19" s="27" t="s">
        <v>40</v>
      </c>
      <c r="C19" s="54">
        <v>0.66666666666666663</v>
      </c>
      <c r="E19" s="17" t="str">
        <f t="shared" ref="E19:E30" si="1">E3</f>
        <v>1D</v>
      </c>
      <c r="F19" s="66">
        <f ca="1">_xll.HLV5r3.Financial.Cache.GetExpiryTermStrikeValue( $C$1, $E19, F$18)</f>
        <v>0.12</v>
      </c>
      <c r="G19" s="67">
        <f ca="1">_xll.HLV5r3.Financial.Cache.GetExpiryTermStrikeValue( $C$1, $E19, G$18)</f>
        <v>0.12</v>
      </c>
      <c r="H19" s="67">
        <f ca="1">_xll.HLV5r3.Financial.Cache.GetExpiryTermStrikeValue( $C$1, $E19, H$18)</f>
        <v>0.12</v>
      </c>
      <c r="I19" s="67">
        <f ca="1">_xll.HLV5r3.Financial.Cache.GetExpiryTermStrikeValue( $C$1, $E19, I$18)</f>
        <v>0.12</v>
      </c>
      <c r="J19" s="67">
        <f ca="1">_xll.HLV5r3.Financial.Cache.GetExpiryTermStrikeValue( $C$1, $E19, J$18)</f>
        <v>0.12</v>
      </c>
      <c r="K19" s="67">
        <f ca="1">_xll.HLV5r3.Financial.Cache.GetExpiryTermStrikeValue( $C$1, $E19, K$18)</f>
        <v>0.12</v>
      </c>
      <c r="L19" s="67">
        <f ca="1">_xll.HLV5r3.Financial.Cache.GetExpiryTermStrikeValue( $C$1, $E19, L$18)</f>
        <v>0.12</v>
      </c>
      <c r="M19" s="67">
        <f ca="1">_xll.HLV5r3.Financial.Cache.GetExpiryTermStrikeValue( $C$1, $E19, M$18)</f>
        <v>0.12</v>
      </c>
      <c r="N19" s="69">
        <f ca="1">_xll.HLV5r3.Financial.Cache.GetExpiryTermStrikeValue( $C$1, $E19, N$18)</f>
        <v>0.12</v>
      </c>
    </row>
    <row r="20" spans="2:16">
      <c r="B20" s="27" t="s">
        <v>46</v>
      </c>
      <c r="C20" s="54">
        <f>C19</f>
        <v>0.66666666666666663</v>
      </c>
      <c r="E20" s="17" t="str">
        <f t="shared" si="1"/>
        <v>1W</v>
      </c>
      <c r="F20" s="68">
        <f ca="1">_xll.HLV5r3.Financial.Cache.GetExpiryTermStrikeValue( $C$1, $E20, F$18)</f>
        <v>0.12</v>
      </c>
      <c r="G20" s="5">
        <f ca="1">_xll.HLV5r3.Financial.Cache.GetExpiryTermStrikeValue( $C$1, $E20, G$18)</f>
        <v>0.12</v>
      </c>
      <c r="H20" s="5">
        <f ca="1">_xll.HLV5r3.Financial.Cache.GetExpiryTermStrikeValue( $C$1, $E20, H$18)</f>
        <v>0.12</v>
      </c>
      <c r="I20" s="5">
        <f ca="1">_xll.HLV5r3.Financial.Cache.GetExpiryTermStrikeValue( $C$1, $E20, I$18)</f>
        <v>0.12</v>
      </c>
      <c r="J20" s="5">
        <f ca="1">_xll.HLV5r3.Financial.Cache.GetExpiryTermStrikeValue( $C$1, $E20, J$18)</f>
        <v>0.12</v>
      </c>
      <c r="K20" s="5">
        <f ca="1">_xll.HLV5r3.Financial.Cache.GetExpiryTermStrikeValue( $C$1, $E20, K$18)</f>
        <v>0.12</v>
      </c>
      <c r="L20" s="5">
        <f ca="1">_xll.HLV5r3.Financial.Cache.GetExpiryTermStrikeValue( $C$1, $E20, L$18)</f>
        <v>0.12</v>
      </c>
      <c r="M20" s="5">
        <f ca="1">_xll.HLV5r3.Financial.Cache.GetExpiryTermStrikeValue( $C$1, $E20, M$18)</f>
        <v>0.12</v>
      </c>
      <c r="N20" s="11">
        <f ca="1">_xll.HLV5r3.Financial.Cache.GetExpiryTermStrikeValue( $C$1, $E20, N$18)</f>
        <v>0.12</v>
      </c>
    </row>
    <row r="21" spans="2:16" ht="13.5" thickBot="1">
      <c r="B21" s="29"/>
      <c r="C21" s="21"/>
      <c r="E21" s="17" t="str">
        <f t="shared" si="1"/>
        <v>1M</v>
      </c>
      <c r="F21" s="68">
        <f ca="1">_xll.HLV5r3.Financial.Cache.GetExpiryTermStrikeValue( $C$1, $E21, F$18)</f>
        <v>0.12</v>
      </c>
      <c r="G21" s="5">
        <f ca="1">_xll.HLV5r3.Financial.Cache.GetExpiryTermStrikeValue( $C$1, $E21, G$18)</f>
        <v>0.12</v>
      </c>
      <c r="H21" s="5">
        <f ca="1">_xll.HLV5r3.Financial.Cache.GetExpiryTermStrikeValue( $C$1, $E21, H$18)</f>
        <v>0.12</v>
      </c>
      <c r="I21" s="5">
        <f ca="1">_xll.HLV5r3.Financial.Cache.GetExpiryTermStrikeValue( $C$1, $E21, I$18)</f>
        <v>0.12</v>
      </c>
      <c r="J21" s="5">
        <f ca="1">_xll.HLV5r3.Financial.Cache.GetExpiryTermStrikeValue( $C$1, $E21, J$18)</f>
        <v>0.12</v>
      </c>
      <c r="K21" s="5">
        <f ca="1">_xll.HLV5r3.Financial.Cache.GetExpiryTermStrikeValue( $C$1, $E21, K$18)</f>
        <v>0.12</v>
      </c>
      <c r="L21" s="5">
        <f ca="1">_xll.HLV5r3.Financial.Cache.GetExpiryTermStrikeValue( $C$1, $E21, L$18)</f>
        <v>0.12</v>
      </c>
      <c r="M21" s="5">
        <f ca="1">_xll.HLV5r3.Financial.Cache.GetExpiryTermStrikeValue( $C$1, $E21, M$18)</f>
        <v>0.12</v>
      </c>
      <c r="N21" s="11">
        <f ca="1">_xll.HLV5r3.Financial.Cache.GetExpiryTermStrikeValue( $C$1, $E21, N$18)</f>
        <v>0.12</v>
      </c>
    </row>
    <row r="22" spans="2:16">
      <c r="E22" s="17" t="str">
        <f t="shared" si="1"/>
        <v>2M</v>
      </c>
      <c r="F22" s="68">
        <f ca="1">_xll.HLV5r3.Financial.Cache.GetExpiryTermStrikeValue( $C$1, $E22, F$18)</f>
        <v>0.12</v>
      </c>
      <c r="G22" s="5">
        <f ca="1">_xll.HLV5r3.Financial.Cache.GetExpiryTermStrikeValue( $C$1, $E22, G$18)</f>
        <v>0.12</v>
      </c>
      <c r="H22" s="5">
        <f ca="1">_xll.HLV5r3.Financial.Cache.GetExpiryTermStrikeValue( $C$1, $E22, H$18)</f>
        <v>0.12</v>
      </c>
      <c r="I22" s="5">
        <f ca="1">_xll.HLV5r3.Financial.Cache.GetExpiryTermStrikeValue( $C$1, $E22, I$18)</f>
        <v>0.12</v>
      </c>
      <c r="J22" s="5">
        <f ca="1">_xll.HLV5r3.Financial.Cache.GetExpiryTermStrikeValue( $C$1, $E22, J$18)</f>
        <v>0.12</v>
      </c>
      <c r="K22" s="5">
        <f ca="1">_xll.HLV5r3.Financial.Cache.GetExpiryTermStrikeValue( $C$1, $E22, K$18)</f>
        <v>0.12</v>
      </c>
      <c r="L22" s="5">
        <f ca="1">_xll.HLV5r3.Financial.Cache.GetExpiryTermStrikeValue( $C$1, $E22, L$18)</f>
        <v>0.12</v>
      </c>
      <c r="M22" s="5">
        <f ca="1">_xll.HLV5r3.Financial.Cache.GetExpiryTermStrikeValue( $C$1, $E22, M$18)</f>
        <v>0.12</v>
      </c>
      <c r="N22" s="11">
        <f ca="1">_xll.HLV5r3.Financial.Cache.GetExpiryTermStrikeValue( $C$1, $E22, N$18)</f>
        <v>0.12</v>
      </c>
    </row>
    <row r="23" spans="2:16">
      <c r="E23" s="17" t="str">
        <f t="shared" si="1"/>
        <v>3M</v>
      </c>
      <c r="F23" s="68">
        <f ca="1">_xll.HLV5r3.Financial.Cache.GetExpiryTermStrikeValue( $C$1, $E23, F$18)</f>
        <v>0.12</v>
      </c>
      <c r="G23" s="5">
        <f ca="1">_xll.HLV5r3.Financial.Cache.GetExpiryTermStrikeValue( $C$1, $E23, G$18)</f>
        <v>0.12</v>
      </c>
      <c r="H23" s="5">
        <f ca="1">_xll.HLV5r3.Financial.Cache.GetExpiryTermStrikeValue( $C$1, $E23, H$18)</f>
        <v>0.12</v>
      </c>
      <c r="I23" s="5">
        <f ca="1">_xll.HLV5r3.Financial.Cache.GetExpiryTermStrikeValue( $C$1, $E23, I$18)</f>
        <v>0.12</v>
      </c>
      <c r="J23" s="5">
        <f ca="1">_xll.HLV5r3.Financial.Cache.GetExpiryTermStrikeValue( $C$1, $E23, J$18)</f>
        <v>0.12</v>
      </c>
      <c r="K23" s="5">
        <f ca="1">_xll.HLV5r3.Financial.Cache.GetExpiryTermStrikeValue( $C$1, $E23, K$18)</f>
        <v>0.12</v>
      </c>
      <c r="L23" s="5">
        <f ca="1">_xll.HLV5r3.Financial.Cache.GetExpiryTermStrikeValue( $C$1, $E23, L$18)</f>
        <v>0.12</v>
      </c>
      <c r="M23" s="5">
        <f ca="1">_xll.HLV5r3.Financial.Cache.GetExpiryTermStrikeValue( $C$1, $E23, M$18)</f>
        <v>0.12</v>
      </c>
      <c r="N23" s="11">
        <f ca="1">_xll.HLV5r3.Financial.Cache.GetExpiryTermStrikeValue( $C$1, $E23, N$18)</f>
        <v>0.12</v>
      </c>
    </row>
    <row r="24" spans="2:16">
      <c r="E24" s="17" t="str">
        <f t="shared" si="1"/>
        <v>6M</v>
      </c>
      <c r="F24" s="68">
        <f ca="1">_xll.HLV5r3.Financial.Cache.GetExpiryTermStrikeValue( $C$1, $E24, F$18)</f>
        <v>0.12</v>
      </c>
      <c r="G24" s="5">
        <f ca="1">_xll.HLV5r3.Financial.Cache.GetExpiryTermStrikeValue( $C$1, $E24, G$18)</f>
        <v>0.12</v>
      </c>
      <c r="H24" s="5">
        <f ca="1">_xll.HLV5r3.Financial.Cache.GetExpiryTermStrikeValue( $C$1, $E24, H$18)</f>
        <v>0.12</v>
      </c>
      <c r="I24" s="5">
        <f ca="1">_xll.HLV5r3.Financial.Cache.GetExpiryTermStrikeValue( $C$1, $E24, I$18)</f>
        <v>0.12</v>
      </c>
      <c r="J24" s="5">
        <f ca="1">_xll.HLV5r3.Financial.Cache.GetExpiryTermStrikeValue( $C$1, $E24, J$18)</f>
        <v>0.12</v>
      </c>
      <c r="K24" s="5">
        <f ca="1">_xll.HLV5r3.Financial.Cache.GetExpiryTermStrikeValue( $C$1, $E24, K$18)</f>
        <v>0.12</v>
      </c>
      <c r="L24" s="5">
        <f ca="1">_xll.HLV5r3.Financial.Cache.GetExpiryTermStrikeValue( $C$1, $E24, L$18)</f>
        <v>0.12</v>
      </c>
      <c r="M24" s="5">
        <f ca="1">_xll.HLV5r3.Financial.Cache.GetExpiryTermStrikeValue( $C$1, $E24, M$18)</f>
        <v>0.12</v>
      </c>
      <c r="N24" s="11">
        <f ca="1">_xll.HLV5r3.Financial.Cache.GetExpiryTermStrikeValue( $C$1, $E24, N$18)</f>
        <v>0.12</v>
      </c>
    </row>
    <row r="25" spans="2:16">
      <c r="B25" s="62"/>
      <c r="E25" s="17" t="str">
        <f t="shared" si="1"/>
        <v>1Y</v>
      </c>
      <c r="F25" s="68">
        <f ca="1">_xll.HLV5r3.Financial.Cache.GetExpiryTermStrikeValue( $C$1, $E25, F$18)</f>
        <v>0.12</v>
      </c>
      <c r="G25" s="5">
        <f ca="1">_xll.HLV5r3.Financial.Cache.GetExpiryTermStrikeValue( $C$1, $E25, G$18)</f>
        <v>0.12</v>
      </c>
      <c r="H25" s="5">
        <f ca="1">_xll.HLV5r3.Financial.Cache.GetExpiryTermStrikeValue( $C$1, $E25, H$18)</f>
        <v>0.12</v>
      </c>
      <c r="I25" s="5">
        <f ca="1">_xll.HLV5r3.Financial.Cache.GetExpiryTermStrikeValue( $C$1, $E25, I$18)</f>
        <v>0.12</v>
      </c>
      <c r="J25" s="5">
        <f ca="1">_xll.HLV5r3.Financial.Cache.GetExpiryTermStrikeValue( $C$1, $E25, J$18)</f>
        <v>0.12</v>
      </c>
      <c r="K25" s="5">
        <f ca="1">_xll.HLV5r3.Financial.Cache.GetExpiryTermStrikeValue( $C$1, $E25, K$18)</f>
        <v>0.12</v>
      </c>
      <c r="L25" s="5">
        <f ca="1">_xll.HLV5r3.Financial.Cache.GetExpiryTermStrikeValue( $C$1, $E25, L$18)</f>
        <v>0.12</v>
      </c>
      <c r="M25" s="5">
        <f ca="1">_xll.HLV5r3.Financial.Cache.GetExpiryTermStrikeValue( $C$1, $E25, M$18)</f>
        <v>0.12</v>
      </c>
      <c r="N25" s="11">
        <f ca="1">_xll.HLV5r3.Financial.Cache.GetExpiryTermStrikeValue( $C$1, $E25, N$18)</f>
        <v>0.12</v>
      </c>
    </row>
    <row r="26" spans="2:16">
      <c r="E26" s="17" t="str">
        <f t="shared" si="1"/>
        <v>2Y</v>
      </c>
      <c r="F26" s="68">
        <f ca="1">_xll.HLV5r3.Financial.Cache.GetExpiryTermStrikeValue( $C$1, $E26, F$18)</f>
        <v>0.12</v>
      </c>
      <c r="G26" s="5">
        <f ca="1">_xll.HLV5r3.Financial.Cache.GetExpiryTermStrikeValue( $C$1, $E26, G$18)</f>
        <v>0.12</v>
      </c>
      <c r="H26" s="5">
        <f ca="1">_xll.HLV5r3.Financial.Cache.GetExpiryTermStrikeValue( $C$1, $E26, H$18)</f>
        <v>0.12</v>
      </c>
      <c r="I26" s="5">
        <f ca="1">_xll.HLV5r3.Financial.Cache.GetExpiryTermStrikeValue( $C$1, $E26, I$18)</f>
        <v>0.12</v>
      </c>
      <c r="J26" s="5">
        <f ca="1">_xll.HLV5r3.Financial.Cache.GetExpiryTermStrikeValue( $C$1, $E26, J$18)</f>
        <v>0.12</v>
      </c>
      <c r="K26" s="5">
        <f ca="1">_xll.HLV5r3.Financial.Cache.GetExpiryTermStrikeValue( $C$1, $E26, K$18)</f>
        <v>0.12</v>
      </c>
      <c r="L26" s="5">
        <f ca="1">_xll.HLV5r3.Financial.Cache.GetExpiryTermStrikeValue( $C$1, $E26, L$18)</f>
        <v>0.12</v>
      </c>
      <c r="M26" s="5">
        <f ca="1">_xll.HLV5r3.Financial.Cache.GetExpiryTermStrikeValue( $C$1, $E26, M$18)</f>
        <v>0.12</v>
      </c>
      <c r="N26" s="11">
        <f ca="1">_xll.HLV5r3.Financial.Cache.GetExpiryTermStrikeValue( $C$1, $E26, N$18)</f>
        <v>0.12</v>
      </c>
    </row>
    <row r="27" spans="2:16" ht="13.5" thickBot="1">
      <c r="E27" s="17" t="str">
        <f t="shared" si="1"/>
        <v>3Y</v>
      </c>
      <c r="F27" s="68">
        <f ca="1">_xll.HLV5r3.Financial.Cache.GetExpiryTermStrikeValue( $C$1, $E27, F$18)</f>
        <v>0.12</v>
      </c>
      <c r="G27" s="5">
        <f ca="1">_xll.HLV5r3.Financial.Cache.GetExpiryTermStrikeValue( $C$1, $E27, G$18)</f>
        <v>0.12</v>
      </c>
      <c r="H27" s="5">
        <f ca="1">_xll.HLV5r3.Financial.Cache.GetExpiryTermStrikeValue( $C$1, $E27, H$18)</f>
        <v>0.12</v>
      </c>
      <c r="I27" s="5">
        <f ca="1">_xll.HLV5r3.Financial.Cache.GetExpiryTermStrikeValue( $C$1, $E27, I$18)</f>
        <v>0.12</v>
      </c>
      <c r="J27" s="5">
        <f ca="1">_xll.HLV5r3.Financial.Cache.GetExpiryTermStrikeValue( $C$1, $E27, J$18)</f>
        <v>0.12</v>
      </c>
      <c r="K27" s="5">
        <f ca="1">_xll.HLV5r3.Financial.Cache.GetExpiryTermStrikeValue( $C$1, $E27, K$18)</f>
        <v>0.12</v>
      </c>
      <c r="L27" s="5">
        <f ca="1">_xll.HLV5r3.Financial.Cache.GetExpiryTermStrikeValue( $C$1, $E27, L$18)</f>
        <v>0.12</v>
      </c>
      <c r="M27" s="5">
        <f ca="1">_xll.HLV5r3.Financial.Cache.GetExpiryTermStrikeValue( $C$1, $E27, M$18)</f>
        <v>0.12</v>
      </c>
      <c r="N27" s="11">
        <f ca="1">_xll.HLV5r3.Financial.Cache.GetExpiryTermStrikeValue( $C$1, $E27, N$18)</f>
        <v>0.12</v>
      </c>
    </row>
    <row r="28" spans="2:16" ht="13.5" thickBot="1">
      <c r="B28" s="19" t="s">
        <v>173</v>
      </c>
      <c r="C28" s="19" t="s">
        <v>30</v>
      </c>
      <c r="E28" s="17" t="str">
        <f t="shared" si="1"/>
        <v>5Y</v>
      </c>
      <c r="F28" s="68">
        <f ca="1">_xll.HLV5r3.Financial.Cache.GetExpiryTermStrikeValue( $C$1, $E28, F$18)</f>
        <v>0.12</v>
      </c>
      <c r="G28" s="5">
        <f ca="1">_xll.HLV5r3.Financial.Cache.GetExpiryTermStrikeValue( $C$1, $E28, G$18)</f>
        <v>0.12</v>
      </c>
      <c r="H28" s="5">
        <f ca="1">_xll.HLV5r3.Financial.Cache.GetExpiryTermStrikeValue( $C$1, $E28, H$18)</f>
        <v>0.12</v>
      </c>
      <c r="I28" s="5">
        <f ca="1">_xll.HLV5r3.Financial.Cache.GetExpiryTermStrikeValue( $C$1, $E28, I$18)</f>
        <v>0.12</v>
      </c>
      <c r="J28" s="5">
        <f ca="1">_xll.HLV5r3.Financial.Cache.GetExpiryTermStrikeValue( $C$1, $E28, J$18)</f>
        <v>0.12</v>
      </c>
      <c r="K28" s="5">
        <f ca="1">_xll.HLV5r3.Financial.Cache.GetExpiryTermStrikeValue( $C$1, $E28, K$18)</f>
        <v>0.12</v>
      </c>
      <c r="L28" s="5">
        <f ca="1">_xll.HLV5r3.Financial.Cache.GetExpiryTermStrikeValue( $C$1, $E28, L$18)</f>
        <v>0.12</v>
      </c>
      <c r="M28" s="5">
        <f ca="1">_xll.HLV5r3.Financial.Cache.GetExpiryTermStrikeValue( $C$1, $E28, M$18)</f>
        <v>0.12</v>
      </c>
      <c r="N28" s="11">
        <f ca="1">_xll.HLV5r3.Financial.Cache.GetExpiryTermStrikeValue( $C$1, $E28, N$18)</f>
        <v>0.12</v>
      </c>
    </row>
    <row r="29" spans="2:16">
      <c r="B29" s="59" t="s">
        <v>171</v>
      </c>
      <c r="C29" s="60">
        <v>720</v>
      </c>
      <c r="E29" s="17" t="str">
        <f t="shared" si="1"/>
        <v>7Y</v>
      </c>
      <c r="F29" s="68">
        <f ca="1">_xll.HLV5r3.Financial.Cache.GetExpiryTermStrikeValue( $C$1, $E29, F$18)</f>
        <v>0.12</v>
      </c>
      <c r="G29" s="5">
        <f ca="1">_xll.HLV5r3.Financial.Cache.GetExpiryTermStrikeValue( $C$1, $E29, G$18)</f>
        <v>0.12</v>
      </c>
      <c r="H29" s="5">
        <f ca="1">_xll.HLV5r3.Financial.Cache.GetExpiryTermStrikeValue( $C$1, $E29, H$18)</f>
        <v>0.12</v>
      </c>
      <c r="I29" s="5">
        <f ca="1">_xll.HLV5r3.Financial.Cache.GetExpiryTermStrikeValue( $C$1, $E29, I$18)</f>
        <v>0.12</v>
      </c>
      <c r="J29" s="5">
        <f ca="1">_xll.HLV5r3.Financial.Cache.GetExpiryTermStrikeValue( $C$1, $E29, J$18)</f>
        <v>0.12</v>
      </c>
      <c r="K29" s="5">
        <f ca="1">_xll.HLV5r3.Financial.Cache.GetExpiryTermStrikeValue( $C$1, $E29, K$18)</f>
        <v>0.12</v>
      </c>
      <c r="L29" s="5">
        <f ca="1">_xll.HLV5r3.Financial.Cache.GetExpiryTermStrikeValue( $C$1, $E29, L$18)</f>
        <v>0.12</v>
      </c>
      <c r="M29" s="5">
        <f ca="1">_xll.HLV5r3.Financial.Cache.GetExpiryTermStrikeValue( $C$1, $E29, M$18)</f>
        <v>0.12</v>
      </c>
      <c r="N29" s="11">
        <f ca="1">_xll.HLV5r3.Financial.Cache.GetExpiryTermStrikeValue( $C$1, $E29, N$18)</f>
        <v>0.12</v>
      </c>
    </row>
    <row r="30" spans="2:16" ht="13.5" thickBot="1">
      <c r="B30" s="56" t="s">
        <v>172</v>
      </c>
      <c r="C30" s="61" t="str">
        <f ca="1">C1</f>
        <v>Market.QR_LIVE.RateVolatilityMatrix.EUR-EURIBOR-Telerate-6M</v>
      </c>
      <c r="E30" s="18" t="str">
        <f t="shared" si="1"/>
        <v>10Y</v>
      </c>
      <c r="F30" s="70">
        <f ca="1">_xll.HLV5r3.Financial.Cache.GetExpiryTermStrikeValue( $C$1, $E30, F$18)</f>
        <v>0.12</v>
      </c>
      <c r="G30" s="12">
        <f ca="1">_xll.HLV5r3.Financial.Cache.GetExpiryTermStrikeValue( $C$1, $E30, G$18)</f>
        <v>0.12</v>
      </c>
      <c r="H30" s="12">
        <f ca="1">_xll.HLV5r3.Financial.Cache.GetExpiryTermStrikeValue( $C$1, $E30, H$18)</f>
        <v>0.12</v>
      </c>
      <c r="I30" s="12">
        <f ca="1">_xll.HLV5r3.Financial.Cache.GetExpiryTermStrikeValue( $C$1, $E30, I$18)</f>
        <v>0.12</v>
      </c>
      <c r="J30" s="12">
        <f ca="1">_xll.HLV5r3.Financial.Cache.GetExpiryTermStrikeValue( $C$1, $E30, J$18)</f>
        <v>0.12</v>
      </c>
      <c r="K30" s="12">
        <f ca="1">_xll.HLV5r3.Financial.Cache.GetExpiryTermStrikeValue( $C$1, $E30, K$18)</f>
        <v>0.12</v>
      </c>
      <c r="L30" s="12">
        <f ca="1">_xll.HLV5r3.Financial.Cache.GetExpiryTermStrikeValue( $C$1, $E30, L$18)</f>
        <v>0.12</v>
      </c>
      <c r="M30" s="12">
        <f ca="1">_xll.HLV5r3.Financial.Cache.GetExpiryTermStrikeValue( $C$1, $E30, M$18)</f>
        <v>0.12</v>
      </c>
      <c r="N30" s="13">
        <f ca="1">_xll.HLV5r3.Financial.Cache.GetExpiryTermStrikeValue( $C$1, $E30, N$18)</f>
        <v>0.12</v>
      </c>
    </row>
    <row r="32" spans="2:16" ht="13.5" thickBot="1"/>
    <row r="33" spans="1:24" ht="13.5" thickBot="1">
      <c r="B33" s="20" t="s">
        <v>174</v>
      </c>
      <c r="C33" s="20" t="s">
        <v>30</v>
      </c>
    </row>
    <row r="34" spans="1:24" ht="13.5" thickBot="1">
      <c r="B34" s="59" t="s">
        <v>175</v>
      </c>
      <c r="C34" s="63" t="e">
        <f>#REF!</f>
        <v>#REF!</v>
      </c>
      <c r="E34" s="8"/>
      <c r="F34" s="6">
        <f t="shared" ref="F34:N34" si="2">F18</f>
        <v>3.5000000000000003E-2</v>
      </c>
      <c r="G34" s="6">
        <f t="shared" si="2"/>
        <v>0.04</v>
      </c>
      <c r="H34" s="6">
        <f t="shared" si="2"/>
        <v>4.4999999999999998E-2</v>
      </c>
      <c r="I34" s="6">
        <f t="shared" si="2"/>
        <v>4.9999999999999996E-2</v>
      </c>
      <c r="J34" s="6">
        <f t="shared" si="2"/>
        <v>5.4999999999999993E-2</v>
      </c>
      <c r="K34" s="6">
        <f t="shared" si="2"/>
        <v>5.9999999999999991E-2</v>
      </c>
      <c r="L34" s="6">
        <f t="shared" si="2"/>
        <v>6.4999999999999988E-2</v>
      </c>
      <c r="M34" s="6">
        <f t="shared" si="2"/>
        <v>6.9999999999999993E-2</v>
      </c>
      <c r="N34" s="7">
        <f t="shared" si="2"/>
        <v>7.4999999999999997E-2</v>
      </c>
    </row>
    <row r="35" spans="1:24">
      <c r="B35" s="27" t="s">
        <v>37</v>
      </c>
      <c r="C35" s="64" t="str">
        <f ca="1">C30</f>
        <v>Market.QR_LIVE.RateVolatilityMatrix.EUR-EURIBOR-Telerate-6M</v>
      </c>
      <c r="E35" s="17">
        <f ca="1">$C$3+182</f>
        <v>43314.825731481484</v>
      </c>
      <c r="F35" s="66">
        <f ca="1">_xll.HLV5r3.Financial.Cache.GetExpiryDateStrikeValue($C$1, $C$4, $E35, F$34)</f>
        <v>0.12</v>
      </c>
      <c r="G35" s="67">
        <f ca="1">_xll.HLV5r3.Financial.Cache.GetExpiryDateStrikeValue($C$1, $C$4, $E35, G$34)</f>
        <v>0.12</v>
      </c>
      <c r="H35" s="67">
        <f ca="1">_xll.HLV5r3.Financial.Cache.GetExpiryDateStrikeValue($C$1, $C$4, $E35, H$34)</f>
        <v>0.12</v>
      </c>
      <c r="I35" s="67">
        <f ca="1">_xll.HLV5r3.Financial.Cache.GetExpiryDateStrikeValue($C$1, $C$4, $E35, I$34)</f>
        <v>0.12</v>
      </c>
      <c r="J35" s="67">
        <f ca="1">_xll.HLV5r3.Financial.Cache.GetExpiryDateStrikeValue($C$1, $C$4, $E35, J$34)</f>
        <v>0.12</v>
      </c>
      <c r="K35" s="67">
        <f ca="1">_xll.HLV5r3.Financial.Cache.GetExpiryDateStrikeValue($C$1, $C$4, $E35, K$34)</f>
        <v>0.12</v>
      </c>
      <c r="L35" s="67">
        <f ca="1">_xll.HLV5r3.Financial.Cache.GetExpiryDateStrikeValue($C$1, $C$4, $E35, L$34)</f>
        <v>0.12</v>
      </c>
      <c r="M35" s="67">
        <f ca="1">_xll.HLV5r3.Financial.Cache.GetExpiryDateStrikeValue($C$1, $C$4, $E35, M$34)</f>
        <v>0.12</v>
      </c>
      <c r="N35" s="69">
        <f ca="1">_xll.HLV5r3.Financial.Cache.GetExpiryDateStrikeValue($C$1, $C$4, $E35, N$34)</f>
        <v>0.12</v>
      </c>
      <c r="P35" s="2" t="str">
        <f t="array" aca="1" ref="P35:X46" ca="1">_xll.HLV5r3.Financial.Cache.CreateSurfaceAssets(C37:C48,C4, F34:N34, F35:N46, B34:C36)</f>
        <v>AUD-Caplet-1M-3M-0.035-1/02/2018</v>
      </c>
      <c r="Q35" t="str">
        <f ca="1"/>
        <v>AUD-Caplet-1M-3M-0.04-1/02/2018</v>
      </c>
      <c r="R35" t="str">
        <f ca="1"/>
        <v>AUD-Caplet-1M-3M-0.045-1/02/2018</v>
      </c>
      <c r="S35" t="str">
        <f ca="1"/>
        <v>AUD-Caplet-1M-3M-0.05-1/02/2018</v>
      </c>
      <c r="T35" t="str">
        <f ca="1"/>
        <v>AUD-Caplet-1M-3M-0.055-1/02/2018</v>
      </c>
      <c r="U35" t="str">
        <f ca="1"/>
        <v>AUD-Caplet-1M-3M-0.06-1/02/2018</v>
      </c>
      <c r="V35" t="str">
        <f ca="1"/>
        <v>AUD-Caplet-1M-3M-0.065-1/02/2018</v>
      </c>
      <c r="W35" t="str">
        <f ca="1"/>
        <v>AUD-Caplet-1M-3M-0.07-1/02/2018</v>
      </c>
      <c r="X35" t="str">
        <f ca="1"/>
        <v>AUD-Caplet-1M-3M-0.075-1/02/2018</v>
      </c>
    </row>
    <row r="36" spans="1:24" ht="13.5" thickBot="1">
      <c r="B36" s="56" t="s">
        <v>176</v>
      </c>
      <c r="C36" s="65" t="s">
        <v>178</v>
      </c>
      <c r="E36" s="17">
        <f ca="1">E35+182</f>
        <v>43496.825731481484</v>
      </c>
      <c r="F36" s="68">
        <f ca="1">_xll.HLV5r3.Financial.Cache.GetExpiryDateStrikeValue($C$1, $C$4, $E36, F$34)</f>
        <v>0.12</v>
      </c>
      <c r="G36" s="5">
        <f ca="1">_xll.HLV5r3.Financial.Cache.GetExpiryDateStrikeValue($C$1, $C$4, $E36, G$34)</f>
        <v>0.12</v>
      </c>
      <c r="H36" s="5">
        <f ca="1">_xll.HLV5r3.Financial.Cache.GetExpiryDateStrikeValue($C$1, $C$4, $E36, H$34)</f>
        <v>0.12</v>
      </c>
      <c r="I36" s="5">
        <f ca="1">_xll.HLV5r3.Financial.Cache.GetExpiryDateStrikeValue($C$1, $C$4, $E36, I$34)</f>
        <v>0.12</v>
      </c>
      <c r="J36" s="5">
        <f ca="1">_xll.HLV5r3.Financial.Cache.GetExpiryDateStrikeValue($C$1, $C$4, $E36, J$34)</f>
        <v>0.12</v>
      </c>
      <c r="K36" s="5">
        <f ca="1">_xll.HLV5r3.Financial.Cache.GetExpiryDateStrikeValue($C$1, $C$4, $E36, K$34)</f>
        <v>0.12</v>
      </c>
      <c r="L36" s="5">
        <f ca="1">_xll.HLV5r3.Financial.Cache.GetExpiryDateStrikeValue($C$1, $C$4, $E36, L$34)</f>
        <v>0.12</v>
      </c>
      <c r="M36" s="5">
        <f ca="1">_xll.HLV5r3.Financial.Cache.GetExpiryDateStrikeValue($C$1, $C$4, $E36, M$34)</f>
        <v>0.12</v>
      </c>
      <c r="N36" s="11">
        <f ca="1">_xll.HLV5r3.Financial.Cache.GetExpiryDateStrikeValue($C$1, $C$4, $E36, N$34)</f>
        <v>0.12</v>
      </c>
      <c r="P36" t="str">
        <f ca="1"/>
        <v>AUD-Caplet-4M-3M-0.035-1/02/2018</v>
      </c>
      <c r="Q36" t="str">
        <f ca="1"/>
        <v>AUD-Caplet-4M-3M-0.04-1/02/2018</v>
      </c>
      <c r="R36" t="str">
        <f ca="1"/>
        <v>AUD-Caplet-4M-3M-0.045-1/02/2018</v>
      </c>
      <c r="S36" t="str">
        <f ca="1"/>
        <v>AUD-Caplet-4M-3M-0.05-1/02/2018</v>
      </c>
      <c r="T36" t="str">
        <f ca="1"/>
        <v>AUD-Caplet-4M-3M-0.055-1/02/2018</v>
      </c>
      <c r="U36" t="str">
        <f ca="1"/>
        <v>AUD-Caplet-4M-3M-0.06-1/02/2018</v>
      </c>
      <c r="V36" t="str">
        <f ca="1"/>
        <v>AUD-Caplet-4M-3M-0.065-1/02/2018</v>
      </c>
      <c r="W36" t="str">
        <f ca="1"/>
        <v>AUD-Caplet-4M-3M-0.07-1/02/2018</v>
      </c>
      <c r="X36" t="str">
        <f ca="1"/>
        <v>AUD-Caplet-4M-3M-0.075-1/02/2018</v>
      </c>
    </row>
    <row r="37" spans="1:24">
      <c r="C37" s="2" t="str">
        <f>$A$38&amp;A39&amp;"M-3M"</f>
        <v>AUD-Caplet-1M-3M</v>
      </c>
      <c r="E37" s="17">
        <f t="shared" ref="E37:E45" ca="1" si="3">E36+182</f>
        <v>43678.825731481484</v>
      </c>
      <c r="F37" s="68">
        <f ca="1">_xll.HLV5r3.Financial.Cache.GetExpiryDateStrikeValue($C$1, $C$4, $E37, F$34)</f>
        <v>0.12</v>
      </c>
      <c r="G37" s="5">
        <f ca="1">_xll.HLV5r3.Financial.Cache.GetExpiryDateStrikeValue($C$1, $C$4, $E37, G$34)</f>
        <v>0.12</v>
      </c>
      <c r="H37" s="5">
        <f ca="1">_xll.HLV5r3.Financial.Cache.GetExpiryDateStrikeValue($C$1, $C$4, $E37, H$34)</f>
        <v>0.12</v>
      </c>
      <c r="I37" s="5">
        <f ca="1">_xll.HLV5r3.Financial.Cache.GetExpiryDateStrikeValue($C$1, $C$4, $E37, I$34)</f>
        <v>0.12</v>
      </c>
      <c r="J37" s="5">
        <f ca="1">_xll.HLV5r3.Financial.Cache.GetExpiryDateStrikeValue($C$1, $C$4, $E37, J$34)</f>
        <v>0.12</v>
      </c>
      <c r="K37" s="5">
        <f ca="1">_xll.HLV5r3.Financial.Cache.GetExpiryDateStrikeValue($C$1, $C$4, $E37, K$34)</f>
        <v>0.12</v>
      </c>
      <c r="L37" s="5">
        <f ca="1">_xll.HLV5r3.Financial.Cache.GetExpiryDateStrikeValue($C$1, $C$4, $E37, L$34)</f>
        <v>0.12</v>
      </c>
      <c r="M37" s="5">
        <f ca="1">_xll.HLV5r3.Financial.Cache.GetExpiryDateStrikeValue($C$1, $C$4, $E37, M$34)</f>
        <v>0.12</v>
      </c>
      <c r="N37" s="11">
        <f ca="1">_xll.HLV5r3.Financial.Cache.GetExpiryDateStrikeValue($C$1, $C$4, $E37, N$34)</f>
        <v>0.12</v>
      </c>
      <c r="P37" t="str">
        <f ca="1"/>
        <v>AUD-Caplet-7M-3M-0.035-1/02/2018</v>
      </c>
      <c r="Q37" t="str">
        <f ca="1"/>
        <v>AUD-Caplet-7M-3M-0.04-1/02/2018</v>
      </c>
      <c r="R37" t="str">
        <f ca="1"/>
        <v>AUD-Caplet-7M-3M-0.045-1/02/2018</v>
      </c>
      <c r="S37" t="str">
        <f ca="1"/>
        <v>AUD-Caplet-7M-3M-0.05-1/02/2018</v>
      </c>
      <c r="T37" t="str">
        <f ca="1"/>
        <v>AUD-Caplet-7M-3M-0.055-1/02/2018</v>
      </c>
      <c r="U37" t="str">
        <f ca="1"/>
        <v>AUD-Caplet-7M-3M-0.06-1/02/2018</v>
      </c>
      <c r="V37" t="str">
        <f ca="1"/>
        <v>AUD-Caplet-7M-3M-0.065-1/02/2018</v>
      </c>
      <c r="W37" t="str">
        <f ca="1"/>
        <v>AUD-Caplet-7M-3M-0.07-1/02/2018</v>
      </c>
      <c r="X37" t="str">
        <f ca="1"/>
        <v>AUD-Caplet-7M-3M-0.075-1/02/2018</v>
      </c>
    </row>
    <row r="38" spans="1:24">
      <c r="A38" s="22" t="s">
        <v>23</v>
      </c>
      <c r="C38" s="2" t="str">
        <f t="shared" ref="C38:C48" si="4">$A$38&amp;A40&amp;"M-3M"</f>
        <v>AUD-Caplet-4M-3M</v>
      </c>
      <c r="E38" s="17">
        <f ca="1">E37+182</f>
        <v>43860.825731481484</v>
      </c>
      <c r="F38" s="68">
        <f ca="1">_xll.HLV5r3.Financial.Cache.GetExpiryDateStrikeValue($C$1, $C$4, $E38, F$34)</f>
        <v>0.12</v>
      </c>
      <c r="G38" s="5">
        <f ca="1">_xll.HLV5r3.Financial.Cache.GetExpiryDateStrikeValue($C$1, $C$4, $E38, G$34)</f>
        <v>0.12</v>
      </c>
      <c r="H38" s="5">
        <f ca="1">_xll.HLV5r3.Financial.Cache.GetExpiryDateStrikeValue($C$1, $C$4, $E38, H$34)</f>
        <v>0.12</v>
      </c>
      <c r="I38" s="5">
        <f ca="1">_xll.HLV5r3.Financial.Cache.GetExpiryDateStrikeValue($C$1, $C$4, $E38, I$34)</f>
        <v>0.12</v>
      </c>
      <c r="J38" s="5">
        <f ca="1">_xll.HLV5r3.Financial.Cache.GetExpiryDateStrikeValue($C$1, $C$4, $E38, J$34)</f>
        <v>0.12</v>
      </c>
      <c r="K38" s="5">
        <f ca="1">_xll.HLV5r3.Financial.Cache.GetExpiryDateStrikeValue($C$1, $C$4, $E38, K$34)</f>
        <v>0.12</v>
      </c>
      <c r="L38" s="5">
        <f ca="1">_xll.HLV5r3.Financial.Cache.GetExpiryDateStrikeValue($C$1, $C$4, $E38, L$34)</f>
        <v>0.12</v>
      </c>
      <c r="M38" s="5">
        <f ca="1">_xll.HLV5r3.Financial.Cache.GetExpiryDateStrikeValue($C$1, $C$4, $E38, M$34)</f>
        <v>0.12</v>
      </c>
      <c r="N38" s="11">
        <f ca="1">_xll.HLV5r3.Financial.Cache.GetExpiryDateStrikeValue($C$1, $C$4, $E38, N$34)</f>
        <v>0.12</v>
      </c>
      <c r="P38" t="str">
        <f ca="1"/>
        <v>AUD-Caplet-10M-3M-0.035-1/02/2018</v>
      </c>
      <c r="Q38" t="str">
        <f ca="1"/>
        <v>AUD-Caplet-10M-3M-0.04-1/02/2018</v>
      </c>
      <c r="R38" t="str">
        <f ca="1"/>
        <v>AUD-Caplet-10M-3M-0.045-1/02/2018</v>
      </c>
      <c r="S38" t="str">
        <f ca="1"/>
        <v>AUD-Caplet-10M-3M-0.05-1/02/2018</v>
      </c>
      <c r="T38" t="str">
        <f ca="1"/>
        <v>AUD-Caplet-10M-3M-0.055-1/02/2018</v>
      </c>
      <c r="U38" t="str">
        <f ca="1"/>
        <v>AUD-Caplet-10M-3M-0.06-1/02/2018</v>
      </c>
      <c r="V38" t="str">
        <f ca="1"/>
        <v>AUD-Caplet-10M-3M-0.065-1/02/2018</v>
      </c>
      <c r="W38" t="str">
        <f ca="1"/>
        <v>AUD-Caplet-10M-3M-0.07-1/02/2018</v>
      </c>
      <c r="X38" t="str">
        <f ca="1"/>
        <v>AUD-Caplet-10M-3M-0.075-1/02/2018</v>
      </c>
    </row>
    <row r="39" spans="1:24">
      <c r="A39">
        <v>1</v>
      </c>
      <c r="C39" s="2" t="str">
        <f t="shared" si="4"/>
        <v>AUD-Caplet-7M-3M</v>
      </c>
      <c r="E39" s="17">
        <f ca="1">E38+182</f>
        <v>44042.825731481484</v>
      </c>
      <c r="F39" s="68">
        <f ca="1">_xll.HLV5r3.Financial.Cache.GetExpiryDateStrikeValue($C$1, $C$4, $E39, F$34)</f>
        <v>0.12</v>
      </c>
      <c r="G39" s="5">
        <f ca="1">_xll.HLV5r3.Financial.Cache.GetExpiryDateStrikeValue($C$1, $C$4, $E39, G$34)</f>
        <v>0.12</v>
      </c>
      <c r="H39" s="5">
        <f ca="1">_xll.HLV5r3.Financial.Cache.GetExpiryDateStrikeValue($C$1, $C$4, $E39, H$34)</f>
        <v>0.12</v>
      </c>
      <c r="I39" s="5">
        <f ca="1">_xll.HLV5r3.Financial.Cache.GetExpiryDateStrikeValue($C$1, $C$4, $E39, I$34)</f>
        <v>0.12</v>
      </c>
      <c r="J39" s="5">
        <f ca="1">_xll.HLV5r3.Financial.Cache.GetExpiryDateStrikeValue($C$1, $C$4, $E39, J$34)</f>
        <v>0.12</v>
      </c>
      <c r="K39" s="5">
        <f ca="1">_xll.HLV5r3.Financial.Cache.GetExpiryDateStrikeValue($C$1, $C$4, $E39, K$34)</f>
        <v>0.12</v>
      </c>
      <c r="L39" s="5">
        <f ca="1">_xll.HLV5r3.Financial.Cache.GetExpiryDateStrikeValue($C$1, $C$4, $E39, L$34)</f>
        <v>0.12</v>
      </c>
      <c r="M39" s="5">
        <f ca="1">_xll.HLV5r3.Financial.Cache.GetExpiryDateStrikeValue($C$1, $C$4, $E39, M$34)</f>
        <v>0.12</v>
      </c>
      <c r="N39" s="11">
        <f ca="1">_xll.HLV5r3.Financial.Cache.GetExpiryDateStrikeValue($C$1, $C$4, $E39, N$34)</f>
        <v>0.12</v>
      </c>
      <c r="P39" t="str">
        <f ca="1"/>
        <v>AUD-Caplet-13M-3M-0.035-1/02/2018</v>
      </c>
      <c r="Q39" t="str">
        <f ca="1"/>
        <v>AUD-Caplet-13M-3M-0.04-1/02/2018</v>
      </c>
      <c r="R39" t="str">
        <f ca="1"/>
        <v>AUD-Caplet-13M-3M-0.045-1/02/2018</v>
      </c>
      <c r="S39" t="str">
        <f ca="1"/>
        <v>AUD-Caplet-13M-3M-0.05-1/02/2018</v>
      </c>
      <c r="T39" t="str">
        <f ca="1"/>
        <v>AUD-Caplet-13M-3M-0.055-1/02/2018</v>
      </c>
      <c r="U39" t="str">
        <f ca="1"/>
        <v>AUD-Caplet-13M-3M-0.06-1/02/2018</v>
      </c>
      <c r="V39" t="str">
        <f ca="1"/>
        <v>AUD-Caplet-13M-3M-0.065-1/02/2018</v>
      </c>
      <c r="W39" t="str">
        <f ca="1"/>
        <v>AUD-Caplet-13M-3M-0.07-1/02/2018</v>
      </c>
      <c r="X39" t="str">
        <f ca="1"/>
        <v>AUD-Caplet-13M-3M-0.075-1/02/2018</v>
      </c>
    </row>
    <row r="40" spans="1:24">
      <c r="A40">
        <f>A39+3</f>
        <v>4</v>
      </c>
      <c r="C40" s="2" t="str">
        <f t="shared" si="4"/>
        <v>AUD-Caplet-10M-3M</v>
      </c>
      <c r="E40" s="17">
        <f t="shared" ca="1" si="3"/>
        <v>44224.825731481484</v>
      </c>
      <c r="F40" s="68">
        <f ca="1">_xll.HLV5r3.Financial.Cache.GetExpiryDateStrikeValue($C$1, $C$4, $E40, F$34)</f>
        <v>0.12</v>
      </c>
      <c r="G40" s="5">
        <f ca="1">_xll.HLV5r3.Financial.Cache.GetExpiryDateStrikeValue($C$1, $C$4, $E40, G$34)</f>
        <v>0.12</v>
      </c>
      <c r="H40" s="5">
        <f ca="1">_xll.HLV5r3.Financial.Cache.GetExpiryDateStrikeValue($C$1, $C$4, $E40, H$34)</f>
        <v>0.12</v>
      </c>
      <c r="I40" s="5">
        <f ca="1">_xll.HLV5r3.Financial.Cache.GetExpiryDateStrikeValue($C$1, $C$4, $E40, I$34)</f>
        <v>0.12</v>
      </c>
      <c r="J40" s="5">
        <f ca="1">_xll.HLV5r3.Financial.Cache.GetExpiryDateStrikeValue($C$1, $C$4, $E40, J$34)</f>
        <v>0.12</v>
      </c>
      <c r="K40" s="5">
        <f ca="1">_xll.HLV5r3.Financial.Cache.GetExpiryDateStrikeValue($C$1, $C$4, $E40, K$34)</f>
        <v>0.12</v>
      </c>
      <c r="L40" s="5">
        <f ca="1">_xll.HLV5r3.Financial.Cache.GetExpiryDateStrikeValue($C$1, $C$4, $E40, L$34)</f>
        <v>0.12</v>
      </c>
      <c r="M40" s="5">
        <f ca="1">_xll.HLV5r3.Financial.Cache.GetExpiryDateStrikeValue($C$1, $C$4, $E40, M$34)</f>
        <v>0.12</v>
      </c>
      <c r="N40" s="11">
        <f ca="1">_xll.HLV5r3.Financial.Cache.GetExpiryDateStrikeValue($C$1, $C$4, $E40, N$34)</f>
        <v>0.12</v>
      </c>
      <c r="P40" t="str">
        <f ca="1"/>
        <v>AUD-Caplet-16M-3M-0.035-1/02/2018</v>
      </c>
      <c r="Q40" t="str">
        <f ca="1"/>
        <v>AUD-Caplet-16M-3M-0.04-1/02/2018</v>
      </c>
      <c r="R40" t="str">
        <f ca="1"/>
        <v>AUD-Caplet-16M-3M-0.045-1/02/2018</v>
      </c>
      <c r="S40" t="str">
        <f ca="1"/>
        <v>AUD-Caplet-16M-3M-0.05-1/02/2018</v>
      </c>
      <c r="T40" t="str">
        <f ca="1"/>
        <v>AUD-Caplet-16M-3M-0.055-1/02/2018</v>
      </c>
      <c r="U40" t="str">
        <f ca="1"/>
        <v>AUD-Caplet-16M-3M-0.06-1/02/2018</v>
      </c>
      <c r="V40" t="str">
        <f ca="1"/>
        <v>AUD-Caplet-16M-3M-0.065-1/02/2018</v>
      </c>
      <c r="W40" t="str">
        <f ca="1"/>
        <v>AUD-Caplet-16M-3M-0.07-1/02/2018</v>
      </c>
      <c r="X40" t="str">
        <f ca="1"/>
        <v>AUD-Caplet-16M-3M-0.075-1/02/2018</v>
      </c>
    </row>
    <row r="41" spans="1:24">
      <c r="A41">
        <f t="shared" ref="A41:A50" si="5">A40+3</f>
        <v>7</v>
      </c>
      <c r="C41" s="2" t="str">
        <f t="shared" si="4"/>
        <v>AUD-Caplet-13M-3M</v>
      </c>
      <c r="E41" s="17">
        <f ca="1">E40+182</f>
        <v>44406.825731481484</v>
      </c>
      <c r="F41" s="68">
        <f ca="1">_xll.HLV5r3.Financial.Cache.GetExpiryDateStrikeValue($C$1, $C$4, $E41, F$34)</f>
        <v>0.12</v>
      </c>
      <c r="G41" s="5">
        <f ca="1">_xll.HLV5r3.Financial.Cache.GetExpiryDateStrikeValue($C$1, $C$4, $E41, G$34)</f>
        <v>0.12</v>
      </c>
      <c r="H41" s="5">
        <f ca="1">_xll.HLV5r3.Financial.Cache.GetExpiryDateStrikeValue($C$1, $C$4, $E41, H$34)</f>
        <v>0.12</v>
      </c>
      <c r="I41" s="5">
        <f ca="1">_xll.HLV5r3.Financial.Cache.GetExpiryDateStrikeValue($C$1, $C$4, $E41, I$34)</f>
        <v>0.12</v>
      </c>
      <c r="J41" s="5">
        <f ca="1">_xll.HLV5r3.Financial.Cache.GetExpiryDateStrikeValue($C$1, $C$4, $E41, J$34)</f>
        <v>0.12</v>
      </c>
      <c r="K41" s="5">
        <f ca="1">_xll.HLV5r3.Financial.Cache.GetExpiryDateStrikeValue($C$1, $C$4, $E41, K$34)</f>
        <v>0.12</v>
      </c>
      <c r="L41" s="5">
        <f ca="1">_xll.HLV5r3.Financial.Cache.GetExpiryDateStrikeValue($C$1, $C$4, $E41, L$34)</f>
        <v>0.12</v>
      </c>
      <c r="M41" s="5">
        <f ca="1">_xll.HLV5r3.Financial.Cache.GetExpiryDateStrikeValue($C$1, $C$4, $E41, M$34)</f>
        <v>0.12</v>
      </c>
      <c r="N41" s="11">
        <f ca="1">_xll.HLV5r3.Financial.Cache.GetExpiryDateStrikeValue($C$1, $C$4, $E41, N$34)</f>
        <v>0.12</v>
      </c>
      <c r="P41" t="str">
        <f ca="1"/>
        <v>AUD-Caplet-19M-3M-0.035-1/02/2018</v>
      </c>
      <c r="Q41" t="str">
        <f ca="1"/>
        <v>AUD-Caplet-19M-3M-0.04-1/02/2018</v>
      </c>
      <c r="R41" t="str">
        <f ca="1"/>
        <v>AUD-Caplet-19M-3M-0.045-1/02/2018</v>
      </c>
      <c r="S41" t="str">
        <f ca="1"/>
        <v>AUD-Caplet-19M-3M-0.05-1/02/2018</v>
      </c>
      <c r="T41" t="str">
        <f ca="1"/>
        <v>AUD-Caplet-19M-3M-0.055-1/02/2018</v>
      </c>
      <c r="U41" t="str">
        <f ca="1"/>
        <v>AUD-Caplet-19M-3M-0.06-1/02/2018</v>
      </c>
      <c r="V41" t="str">
        <f ca="1"/>
        <v>AUD-Caplet-19M-3M-0.065-1/02/2018</v>
      </c>
      <c r="W41" t="str">
        <f ca="1"/>
        <v>AUD-Caplet-19M-3M-0.07-1/02/2018</v>
      </c>
      <c r="X41" t="str">
        <f ca="1"/>
        <v>AUD-Caplet-19M-3M-0.075-1/02/2018</v>
      </c>
    </row>
    <row r="42" spans="1:24">
      <c r="A42">
        <f t="shared" si="5"/>
        <v>10</v>
      </c>
      <c r="C42" s="2" t="str">
        <f t="shared" si="4"/>
        <v>AUD-Caplet-16M-3M</v>
      </c>
      <c r="E42" s="17">
        <f t="shared" ca="1" si="3"/>
        <v>44588.825731481484</v>
      </c>
      <c r="F42" s="68">
        <f ca="1">_xll.HLV5r3.Financial.Cache.GetExpiryDateStrikeValue($C$1, $C$4, $E42, F$34)</f>
        <v>0.12</v>
      </c>
      <c r="G42" s="5">
        <f ca="1">_xll.HLV5r3.Financial.Cache.GetExpiryDateStrikeValue($C$1, $C$4, $E42, G$34)</f>
        <v>0.12</v>
      </c>
      <c r="H42" s="5">
        <f ca="1">_xll.HLV5r3.Financial.Cache.GetExpiryDateStrikeValue($C$1, $C$4, $E42, H$34)</f>
        <v>0.12</v>
      </c>
      <c r="I42" s="5">
        <f ca="1">_xll.HLV5r3.Financial.Cache.GetExpiryDateStrikeValue($C$1, $C$4, $E42, I$34)</f>
        <v>0.12</v>
      </c>
      <c r="J42" s="5">
        <f ca="1">_xll.HLV5r3.Financial.Cache.GetExpiryDateStrikeValue($C$1, $C$4, $E42, J$34)</f>
        <v>0.12</v>
      </c>
      <c r="K42" s="5">
        <f ca="1">_xll.HLV5r3.Financial.Cache.GetExpiryDateStrikeValue($C$1, $C$4, $E42, K$34)</f>
        <v>0.12</v>
      </c>
      <c r="L42" s="5">
        <f ca="1">_xll.HLV5r3.Financial.Cache.GetExpiryDateStrikeValue($C$1, $C$4, $E42, L$34)</f>
        <v>0.12</v>
      </c>
      <c r="M42" s="5">
        <f ca="1">_xll.HLV5r3.Financial.Cache.GetExpiryDateStrikeValue($C$1, $C$4, $E42, M$34)</f>
        <v>0.12</v>
      </c>
      <c r="N42" s="11">
        <f ca="1">_xll.HLV5r3.Financial.Cache.GetExpiryDateStrikeValue($C$1, $C$4, $E42, N$34)</f>
        <v>0.12</v>
      </c>
      <c r="P42" t="str">
        <f ca="1"/>
        <v>AUD-Caplet-22M-3M-0.035-1/02/2018</v>
      </c>
      <c r="Q42" t="str">
        <f ca="1"/>
        <v>AUD-Caplet-22M-3M-0.04-1/02/2018</v>
      </c>
      <c r="R42" t="str">
        <f ca="1"/>
        <v>AUD-Caplet-22M-3M-0.045-1/02/2018</v>
      </c>
      <c r="S42" t="str">
        <f ca="1"/>
        <v>AUD-Caplet-22M-3M-0.05-1/02/2018</v>
      </c>
      <c r="T42" t="str">
        <f ca="1"/>
        <v>AUD-Caplet-22M-3M-0.055-1/02/2018</v>
      </c>
      <c r="U42" t="str">
        <f ca="1"/>
        <v>AUD-Caplet-22M-3M-0.06-1/02/2018</v>
      </c>
      <c r="V42" t="str">
        <f ca="1"/>
        <v>AUD-Caplet-22M-3M-0.065-1/02/2018</v>
      </c>
      <c r="W42" t="str">
        <f ca="1"/>
        <v>AUD-Caplet-22M-3M-0.07-1/02/2018</v>
      </c>
      <c r="X42" t="str">
        <f ca="1"/>
        <v>AUD-Caplet-22M-3M-0.075-1/02/2018</v>
      </c>
    </row>
    <row r="43" spans="1:24">
      <c r="A43">
        <f t="shared" si="5"/>
        <v>13</v>
      </c>
      <c r="C43" s="2" t="str">
        <f t="shared" si="4"/>
        <v>AUD-Caplet-19M-3M</v>
      </c>
      <c r="E43" s="17">
        <f t="shared" ca="1" si="3"/>
        <v>44770.825731481484</v>
      </c>
      <c r="F43" s="68">
        <f ca="1">_xll.HLV5r3.Financial.Cache.GetExpiryDateStrikeValue($C$1, $C$4, $E43, F$34)</f>
        <v>0.12</v>
      </c>
      <c r="G43" s="5">
        <f ca="1">_xll.HLV5r3.Financial.Cache.GetExpiryDateStrikeValue($C$1, $C$4, $E43, G$34)</f>
        <v>0.12</v>
      </c>
      <c r="H43" s="5">
        <f ca="1">_xll.HLV5r3.Financial.Cache.GetExpiryDateStrikeValue($C$1, $C$4, $E43, H$34)</f>
        <v>0.12</v>
      </c>
      <c r="I43" s="5">
        <f ca="1">_xll.HLV5r3.Financial.Cache.GetExpiryDateStrikeValue($C$1, $C$4, $E43, I$34)</f>
        <v>0.12</v>
      </c>
      <c r="J43" s="5">
        <f ca="1">_xll.HLV5r3.Financial.Cache.GetExpiryDateStrikeValue($C$1, $C$4, $E43, J$34)</f>
        <v>0.12</v>
      </c>
      <c r="K43" s="5">
        <f ca="1">_xll.HLV5r3.Financial.Cache.GetExpiryDateStrikeValue($C$1, $C$4, $E43, K$34)</f>
        <v>0.12</v>
      </c>
      <c r="L43" s="5">
        <f ca="1">_xll.HLV5r3.Financial.Cache.GetExpiryDateStrikeValue($C$1, $C$4, $E43, L$34)</f>
        <v>0.12</v>
      </c>
      <c r="M43" s="5">
        <f ca="1">_xll.HLV5r3.Financial.Cache.GetExpiryDateStrikeValue($C$1, $C$4, $E43, M$34)</f>
        <v>0.12</v>
      </c>
      <c r="N43" s="11">
        <f ca="1">_xll.HLV5r3.Financial.Cache.GetExpiryDateStrikeValue($C$1, $C$4, $E43, N$34)</f>
        <v>0.12</v>
      </c>
      <c r="P43" t="str">
        <f ca="1"/>
        <v>AUD-Caplet-25M-3M-0.035-1/02/2018</v>
      </c>
      <c r="Q43" t="str">
        <f ca="1"/>
        <v>AUD-Caplet-25M-3M-0.04-1/02/2018</v>
      </c>
      <c r="R43" t="str">
        <f ca="1"/>
        <v>AUD-Caplet-25M-3M-0.045-1/02/2018</v>
      </c>
      <c r="S43" t="str">
        <f ca="1"/>
        <v>AUD-Caplet-25M-3M-0.05-1/02/2018</v>
      </c>
      <c r="T43" t="str">
        <f ca="1"/>
        <v>AUD-Caplet-25M-3M-0.055-1/02/2018</v>
      </c>
      <c r="U43" t="str">
        <f ca="1"/>
        <v>AUD-Caplet-25M-3M-0.06-1/02/2018</v>
      </c>
      <c r="V43" t="str">
        <f ca="1"/>
        <v>AUD-Caplet-25M-3M-0.065-1/02/2018</v>
      </c>
      <c r="W43" t="str">
        <f ca="1"/>
        <v>AUD-Caplet-25M-3M-0.07-1/02/2018</v>
      </c>
      <c r="X43" t="str">
        <f ca="1"/>
        <v>AUD-Caplet-25M-3M-0.075-1/02/2018</v>
      </c>
    </row>
    <row r="44" spans="1:24">
      <c r="A44">
        <f t="shared" si="5"/>
        <v>16</v>
      </c>
      <c r="C44" s="2" t="str">
        <f t="shared" si="4"/>
        <v>AUD-Caplet-22M-3M</v>
      </c>
      <c r="E44" s="17">
        <f t="shared" ca="1" si="3"/>
        <v>44952.825731481484</v>
      </c>
      <c r="F44" s="68">
        <f ca="1">_xll.HLV5r3.Financial.Cache.GetExpiryDateStrikeValue($C$1, $C$4, $E44, F$34)</f>
        <v>0.12</v>
      </c>
      <c r="G44" s="5">
        <f ca="1">_xll.HLV5r3.Financial.Cache.GetExpiryDateStrikeValue($C$1, $C$4, $E44, G$34)</f>
        <v>0.12</v>
      </c>
      <c r="H44" s="5">
        <f ca="1">_xll.HLV5r3.Financial.Cache.GetExpiryDateStrikeValue($C$1, $C$4, $E44, H$34)</f>
        <v>0.12</v>
      </c>
      <c r="I44" s="5">
        <f ca="1">_xll.HLV5r3.Financial.Cache.GetExpiryDateStrikeValue($C$1, $C$4, $E44, I$34)</f>
        <v>0.12</v>
      </c>
      <c r="J44" s="5">
        <f ca="1">_xll.HLV5r3.Financial.Cache.GetExpiryDateStrikeValue($C$1, $C$4, $E44, J$34)</f>
        <v>0.12</v>
      </c>
      <c r="K44" s="5">
        <f ca="1">_xll.HLV5r3.Financial.Cache.GetExpiryDateStrikeValue($C$1, $C$4, $E44, K$34)</f>
        <v>0.12</v>
      </c>
      <c r="L44" s="5">
        <f ca="1">_xll.HLV5r3.Financial.Cache.GetExpiryDateStrikeValue($C$1, $C$4, $E44, L$34)</f>
        <v>0.12</v>
      </c>
      <c r="M44" s="5">
        <f ca="1">_xll.HLV5r3.Financial.Cache.GetExpiryDateStrikeValue($C$1, $C$4, $E44, M$34)</f>
        <v>0.12</v>
      </c>
      <c r="N44" s="11">
        <f ca="1">_xll.HLV5r3.Financial.Cache.GetExpiryDateStrikeValue($C$1, $C$4, $E44, N$34)</f>
        <v>0.12</v>
      </c>
      <c r="P44" t="str">
        <f ca="1"/>
        <v>AUD-Caplet-28M-3M-0.035-1/02/2018</v>
      </c>
      <c r="Q44" t="str">
        <f ca="1"/>
        <v>AUD-Caplet-28M-3M-0.04-1/02/2018</v>
      </c>
      <c r="R44" t="str">
        <f ca="1"/>
        <v>AUD-Caplet-28M-3M-0.045-1/02/2018</v>
      </c>
      <c r="S44" t="str">
        <f ca="1"/>
        <v>AUD-Caplet-28M-3M-0.05-1/02/2018</v>
      </c>
      <c r="T44" t="str">
        <f ca="1"/>
        <v>AUD-Caplet-28M-3M-0.055-1/02/2018</v>
      </c>
      <c r="U44" t="str">
        <f ca="1"/>
        <v>AUD-Caplet-28M-3M-0.06-1/02/2018</v>
      </c>
      <c r="V44" t="str">
        <f ca="1"/>
        <v>AUD-Caplet-28M-3M-0.065-1/02/2018</v>
      </c>
      <c r="W44" t="str">
        <f ca="1"/>
        <v>AUD-Caplet-28M-3M-0.07-1/02/2018</v>
      </c>
      <c r="X44" t="str">
        <f ca="1"/>
        <v>AUD-Caplet-28M-3M-0.075-1/02/2018</v>
      </c>
    </row>
    <row r="45" spans="1:24">
      <c r="A45">
        <f t="shared" si="5"/>
        <v>19</v>
      </c>
      <c r="C45" s="2" t="str">
        <f t="shared" si="4"/>
        <v>AUD-Caplet-25M-3M</v>
      </c>
      <c r="E45" s="17">
        <f t="shared" ca="1" si="3"/>
        <v>45134.825731481484</v>
      </c>
      <c r="F45" s="68">
        <f ca="1">_xll.HLV5r3.Financial.Cache.GetExpiryDateStrikeValue($C$1, $C$4, $E45, F$34)</f>
        <v>0.12</v>
      </c>
      <c r="G45" s="5">
        <f ca="1">_xll.HLV5r3.Financial.Cache.GetExpiryDateStrikeValue($C$1, $C$4, $E45, G$34)</f>
        <v>0.12</v>
      </c>
      <c r="H45" s="5">
        <f ca="1">_xll.HLV5r3.Financial.Cache.GetExpiryDateStrikeValue($C$1, $C$4, $E45, H$34)</f>
        <v>0.12</v>
      </c>
      <c r="I45" s="5">
        <f ca="1">_xll.HLV5r3.Financial.Cache.GetExpiryDateStrikeValue($C$1, $C$4, $E45, I$34)</f>
        <v>0.12</v>
      </c>
      <c r="J45" s="5">
        <f ca="1">_xll.HLV5r3.Financial.Cache.GetExpiryDateStrikeValue($C$1, $C$4, $E45, J$34)</f>
        <v>0.12</v>
      </c>
      <c r="K45" s="5">
        <f ca="1">_xll.HLV5r3.Financial.Cache.GetExpiryDateStrikeValue($C$1, $C$4, $E45, K$34)</f>
        <v>0.12</v>
      </c>
      <c r="L45" s="5">
        <f ca="1">_xll.HLV5r3.Financial.Cache.GetExpiryDateStrikeValue($C$1, $C$4, $E45, L$34)</f>
        <v>0.12</v>
      </c>
      <c r="M45" s="5">
        <f ca="1">_xll.HLV5r3.Financial.Cache.GetExpiryDateStrikeValue($C$1, $C$4, $E45, M$34)</f>
        <v>0.12</v>
      </c>
      <c r="N45" s="11">
        <f ca="1">_xll.HLV5r3.Financial.Cache.GetExpiryDateStrikeValue($C$1, $C$4, $E45, N$34)</f>
        <v>0.12</v>
      </c>
      <c r="P45" t="str">
        <f ca="1"/>
        <v>AUD-Caplet-31M-3M-0.035-1/02/2018</v>
      </c>
      <c r="Q45" t="str">
        <f ca="1"/>
        <v>AUD-Caplet-31M-3M-0.04-1/02/2018</v>
      </c>
      <c r="R45" t="str">
        <f ca="1"/>
        <v>AUD-Caplet-31M-3M-0.045-1/02/2018</v>
      </c>
      <c r="S45" t="str">
        <f ca="1"/>
        <v>AUD-Caplet-31M-3M-0.05-1/02/2018</v>
      </c>
      <c r="T45" t="str">
        <f ca="1"/>
        <v>AUD-Caplet-31M-3M-0.055-1/02/2018</v>
      </c>
      <c r="U45" t="str">
        <f ca="1"/>
        <v>AUD-Caplet-31M-3M-0.06-1/02/2018</v>
      </c>
      <c r="V45" t="str">
        <f ca="1"/>
        <v>AUD-Caplet-31M-3M-0.065-1/02/2018</v>
      </c>
      <c r="W45" t="str">
        <f ca="1"/>
        <v>AUD-Caplet-31M-3M-0.07-1/02/2018</v>
      </c>
      <c r="X45" t="str">
        <f ca="1"/>
        <v>AUD-Caplet-31M-3M-0.075-1/02/2018</v>
      </c>
    </row>
    <row r="46" spans="1:24" ht="13.5" thickBot="1">
      <c r="A46">
        <f t="shared" si="5"/>
        <v>22</v>
      </c>
      <c r="C46" s="2" t="str">
        <f t="shared" si="4"/>
        <v>AUD-Caplet-28M-3M</v>
      </c>
      <c r="E46" s="18">
        <f ca="1">E45+182</f>
        <v>45316.825731481484</v>
      </c>
      <c r="F46" s="70">
        <f ca="1">_xll.HLV5r3.Financial.Cache.GetExpiryDateStrikeValue($C$1, $C$4, $E46, F$34)</f>
        <v>0.12</v>
      </c>
      <c r="G46" s="12">
        <f ca="1">_xll.HLV5r3.Financial.Cache.GetExpiryDateStrikeValue($C$1, $C$4, $E46, G$34)</f>
        <v>0.12</v>
      </c>
      <c r="H46" s="12">
        <f ca="1">_xll.HLV5r3.Financial.Cache.GetExpiryDateStrikeValue($C$1, $C$4, $E46, H$34)</f>
        <v>0.12</v>
      </c>
      <c r="I46" s="12">
        <f ca="1">_xll.HLV5r3.Financial.Cache.GetExpiryDateStrikeValue($C$1, $C$4, $E46, I$34)</f>
        <v>0.12</v>
      </c>
      <c r="J46" s="12">
        <f ca="1">_xll.HLV5r3.Financial.Cache.GetExpiryDateStrikeValue($C$1, $C$4, $E46, J$34)</f>
        <v>0.12</v>
      </c>
      <c r="K46" s="12">
        <f ca="1">_xll.HLV5r3.Financial.Cache.GetExpiryDateStrikeValue($C$1, $C$4, $E46, K$34)</f>
        <v>0.12</v>
      </c>
      <c r="L46" s="12">
        <f ca="1">_xll.HLV5r3.Financial.Cache.GetExpiryDateStrikeValue($C$1, $C$4, $E46, L$34)</f>
        <v>0.12</v>
      </c>
      <c r="M46" s="12">
        <f ca="1">_xll.HLV5r3.Financial.Cache.GetExpiryDateStrikeValue($C$1, $C$4, $E46, M$34)</f>
        <v>0.12</v>
      </c>
      <c r="N46" s="13">
        <f ca="1">_xll.HLV5r3.Financial.Cache.GetExpiryDateStrikeValue($C$1, $C$4, $E46, N$34)</f>
        <v>0.12</v>
      </c>
      <c r="P46" t="str">
        <f ca="1"/>
        <v>AUD-Caplet-34M-3M-0.035-1/02/2018</v>
      </c>
      <c r="Q46" t="str">
        <f ca="1"/>
        <v>AUD-Caplet-34M-3M-0.04-1/02/2018</v>
      </c>
      <c r="R46" t="str">
        <f ca="1"/>
        <v>AUD-Caplet-34M-3M-0.045-1/02/2018</v>
      </c>
      <c r="S46" t="str">
        <f ca="1"/>
        <v>AUD-Caplet-34M-3M-0.05-1/02/2018</v>
      </c>
      <c r="T46" t="str">
        <f ca="1"/>
        <v>AUD-Caplet-34M-3M-0.055-1/02/2018</v>
      </c>
      <c r="U46" t="str">
        <f ca="1"/>
        <v>AUD-Caplet-34M-3M-0.06-1/02/2018</v>
      </c>
      <c r="V46" t="str">
        <f ca="1"/>
        <v>AUD-Caplet-34M-3M-0.065-1/02/2018</v>
      </c>
      <c r="W46" t="str">
        <f ca="1"/>
        <v>AUD-Caplet-34M-3M-0.07-1/02/2018</v>
      </c>
      <c r="X46" t="str">
        <f ca="1"/>
        <v>AUD-Caplet-34M-3M-0.075-1/02/2018</v>
      </c>
    </row>
    <row r="47" spans="1:24">
      <c r="A47">
        <f t="shared" si="5"/>
        <v>25</v>
      </c>
      <c r="C47" s="2" t="str">
        <f t="shared" si="4"/>
        <v>AUD-Caplet-31M-3M</v>
      </c>
    </row>
    <row r="48" spans="1:24">
      <c r="A48">
        <f t="shared" si="5"/>
        <v>28</v>
      </c>
      <c r="C48" s="2" t="str">
        <f t="shared" si="4"/>
        <v>AUD-Caplet-34M-3M</v>
      </c>
    </row>
    <row r="49" spans="1:1">
      <c r="A49">
        <f t="shared" si="5"/>
        <v>31</v>
      </c>
    </row>
    <row r="50" spans="1:1">
      <c r="A50">
        <f t="shared" si="5"/>
        <v>34</v>
      </c>
    </row>
  </sheetData>
  <phoneticPr fontId="2" type="noConversion"/>
  <dataValidations count="1">
    <dataValidation type="list" allowBlank="1" showInputMessage="1" showErrorMessage="1" sqref="C9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1"/>
  <sheetViews>
    <sheetView workbookViewId="0">
      <selection activeCell="F19" sqref="F19:N30"/>
    </sheetView>
  </sheetViews>
  <sheetFormatPr defaultRowHeight="12.75"/>
  <cols>
    <col min="2" max="2" width="21.42578125" style="2" bestFit="1" customWidth="1"/>
    <col min="3" max="3" width="48.140625" style="2" bestFit="1" customWidth="1"/>
    <col min="4" max="4" width="1.140625" customWidth="1"/>
    <col min="5" max="5" width="10.140625" bestFit="1" customWidth="1"/>
    <col min="17" max="17" width="21.42578125" bestFit="1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Market.QR_LIVE.RateATMVolatilityMatrix.EUR-IRSwap</v>
      </c>
      <c r="F1" s="2"/>
    </row>
    <row r="2" spans="2:14" ht="13.5" thickBot="1">
      <c r="B2" s="3" t="s">
        <v>24</v>
      </c>
      <c r="C2" s="4" t="s">
        <v>17</v>
      </c>
      <c r="E2" s="8" t="s">
        <v>15</v>
      </c>
      <c r="F2" s="15" t="s">
        <v>9</v>
      </c>
      <c r="G2" s="15" t="s">
        <v>10</v>
      </c>
      <c r="H2" s="15" t="s">
        <v>11</v>
      </c>
      <c r="I2" s="15" t="s">
        <v>18</v>
      </c>
      <c r="J2" s="15" t="s">
        <v>12</v>
      </c>
      <c r="K2" s="15" t="s">
        <v>13</v>
      </c>
      <c r="L2" s="15" t="s">
        <v>14</v>
      </c>
      <c r="M2" s="15" t="s">
        <v>19</v>
      </c>
      <c r="N2" s="16" t="s">
        <v>20</v>
      </c>
    </row>
    <row r="3" spans="2:14">
      <c r="B3" s="26" t="s">
        <v>25</v>
      </c>
      <c r="C3" s="25">
        <f ca="1">TODAY()</f>
        <v>43132</v>
      </c>
      <c r="E3" s="9" t="s">
        <v>6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28" t="s">
        <v>27</v>
      </c>
      <c r="C4" s="30">
        <f ca="1">C3</f>
        <v>43132</v>
      </c>
      <c r="E4" s="9" t="s">
        <v>4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27" t="s">
        <v>170</v>
      </c>
      <c r="C5" s="23" t="s">
        <v>179</v>
      </c>
      <c r="E5" s="9" t="s">
        <v>5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27" t="s">
        <v>22</v>
      </c>
      <c r="C6" s="24" t="s">
        <v>181</v>
      </c>
      <c r="E6" s="9" t="s">
        <v>7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27" t="s">
        <v>28</v>
      </c>
      <c r="C7" s="24" t="s">
        <v>29</v>
      </c>
      <c r="E7" s="9" t="s">
        <v>1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27" t="s">
        <v>21</v>
      </c>
      <c r="C8" s="24" t="str">
        <f>C6</f>
        <v>EUR-IRSwap</v>
      </c>
      <c r="E8" s="9" t="s">
        <v>8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27" t="s">
        <v>2</v>
      </c>
      <c r="C9" s="24" t="s">
        <v>3</v>
      </c>
      <c r="E9" s="9" t="s">
        <v>9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27" t="s">
        <v>26</v>
      </c>
      <c r="C10" s="24" t="str">
        <f>MID(C6,1,3)</f>
        <v>EUR</v>
      </c>
      <c r="E10" s="9" t="s">
        <v>10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27" t="s">
        <v>135</v>
      </c>
      <c r="C11" s="24" t="s">
        <v>144</v>
      </c>
      <c r="E11" s="9" t="s">
        <v>11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27" t="s">
        <v>43</v>
      </c>
      <c r="C12" s="24" t="s">
        <v>159</v>
      </c>
      <c r="E12" s="9" t="s">
        <v>12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27" t="s">
        <v>136</v>
      </c>
      <c r="C13" s="24" t="s">
        <v>71</v>
      </c>
      <c r="E13" s="9" t="s">
        <v>13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27" t="s">
        <v>167</v>
      </c>
      <c r="C14" s="24" t="s">
        <v>177</v>
      </c>
      <c r="E14" s="10" t="s">
        <v>14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27" t="s">
        <v>45</v>
      </c>
      <c r="C15" s="24" t="s">
        <v>158</v>
      </c>
    </row>
    <row r="16" spans="2:14">
      <c r="B16" s="27" t="s">
        <v>47</v>
      </c>
      <c r="C16" s="24" t="s">
        <v>161</v>
      </c>
    </row>
    <row r="17" spans="2:14" ht="13.5" thickBot="1">
      <c r="B17" s="27" t="s">
        <v>49</v>
      </c>
      <c r="C17" s="53">
        <f ca="1">C3</f>
        <v>43132</v>
      </c>
    </row>
    <row r="18" spans="2:14" ht="13.5" thickBot="1">
      <c r="B18" s="56" t="s">
        <v>41</v>
      </c>
      <c r="C18" s="57" t="s">
        <v>38</v>
      </c>
      <c r="E18" s="8"/>
      <c r="F18" s="15" t="str">
        <f>F2</f>
        <v>1Y</v>
      </c>
      <c r="G18" s="15" t="str">
        <f t="shared" ref="G18:N18" si="0">G2</f>
        <v>2Y</v>
      </c>
      <c r="H18" s="15" t="str">
        <f t="shared" si="0"/>
        <v>3Y</v>
      </c>
      <c r="I18" s="15" t="str">
        <f t="shared" si="0"/>
        <v>4Y</v>
      </c>
      <c r="J18" s="15" t="str">
        <f t="shared" si="0"/>
        <v>5Y</v>
      </c>
      <c r="K18" s="15" t="str">
        <f t="shared" si="0"/>
        <v>7Y</v>
      </c>
      <c r="L18" s="15" t="str">
        <f t="shared" si="0"/>
        <v>10Y</v>
      </c>
      <c r="M18" s="15" t="str">
        <f t="shared" si="0"/>
        <v>15Y</v>
      </c>
      <c r="N18" s="16" t="str">
        <f t="shared" si="0"/>
        <v>20Y</v>
      </c>
    </row>
    <row r="19" spans="2:14">
      <c r="E19" s="9" t="str">
        <f>E3</f>
        <v>1D</v>
      </c>
      <c r="F19" s="66">
        <f ca="1">_xll.HLV5r3.Financial.Cache.GetExpiryTermTenorValue( $C$1, $E19, F$18)</f>
        <v>0.12</v>
      </c>
      <c r="G19" s="67">
        <f ca="1">_xll.HLV5r3.Financial.Cache.GetExpiryTermTenorValue( $C$1, $E19, G$18)</f>
        <v>0.12</v>
      </c>
      <c r="H19" s="67">
        <f ca="1">_xll.HLV5r3.Financial.Cache.GetExpiryTermTenorValue( $C$1, $E19, H$18)</f>
        <v>0.12</v>
      </c>
      <c r="I19" s="67">
        <f ca="1">_xll.HLV5r3.Financial.Cache.GetExpiryTermTenorValue( $C$1, $E19, I$18)</f>
        <v>0.12</v>
      </c>
      <c r="J19" s="67">
        <f ca="1">_xll.HLV5r3.Financial.Cache.GetExpiryTermTenorValue( $C$1, $E19, J$18)</f>
        <v>0.12</v>
      </c>
      <c r="K19" s="67">
        <f ca="1">_xll.HLV5r3.Financial.Cache.GetExpiryTermTenorValue( $C$1, $E19, K$18)</f>
        <v>0.12</v>
      </c>
      <c r="L19" s="67">
        <f ca="1">_xll.HLV5r3.Financial.Cache.GetExpiryTermTenorValue( $C$1, $E19, L$18)</f>
        <v>0.12</v>
      </c>
      <c r="M19" s="67">
        <f ca="1">_xll.HLV5r3.Financial.Cache.GetExpiryTermTenorValue( $C$1, $E19, M$18)</f>
        <v>0.12</v>
      </c>
      <c r="N19" s="69">
        <f ca="1">_xll.HLV5r3.Financial.Cache.GetExpiryTermTenorValue( $C$1, $E19, N$18)</f>
        <v>0.12</v>
      </c>
    </row>
    <row r="20" spans="2:14">
      <c r="E20" s="9" t="str">
        <f t="shared" ref="E20:E30" si="1">E4</f>
        <v>1W</v>
      </c>
      <c r="F20" s="68">
        <f ca="1">_xll.HLV5r3.Financial.Cache.GetExpiryTermTenorValue( $C$1, $E20, F$18)</f>
        <v>0.12</v>
      </c>
      <c r="G20" s="5">
        <f ca="1">_xll.HLV5r3.Financial.Cache.GetExpiryTermTenorValue( $C$1, $E20, G$18)</f>
        <v>0.12</v>
      </c>
      <c r="H20" s="5">
        <f ca="1">_xll.HLV5r3.Financial.Cache.GetExpiryTermTenorValue( $C$1, $E20, H$18)</f>
        <v>0.12</v>
      </c>
      <c r="I20" s="5">
        <f ca="1">_xll.HLV5r3.Financial.Cache.GetExpiryTermTenorValue( $C$1, $E20, I$18)</f>
        <v>0.12</v>
      </c>
      <c r="J20" s="5">
        <f ca="1">_xll.HLV5r3.Financial.Cache.GetExpiryTermTenorValue( $C$1, $E20, J$18)</f>
        <v>0.12</v>
      </c>
      <c r="K20" s="5">
        <f ca="1">_xll.HLV5r3.Financial.Cache.GetExpiryTermTenorValue( $C$1, $E20, K$18)</f>
        <v>0.12</v>
      </c>
      <c r="L20" s="5">
        <f ca="1">_xll.HLV5r3.Financial.Cache.GetExpiryTermTenorValue( $C$1, $E20, L$18)</f>
        <v>0.12</v>
      </c>
      <c r="M20" s="5">
        <f ca="1">_xll.HLV5r3.Financial.Cache.GetExpiryTermTenorValue( $C$1, $E20, M$18)</f>
        <v>0.12</v>
      </c>
      <c r="N20" s="11">
        <f ca="1">_xll.HLV5r3.Financial.Cache.GetExpiryTermTenorValue( $C$1, $E20, N$18)</f>
        <v>0.12</v>
      </c>
    </row>
    <row r="21" spans="2:14">
      <c r="E21" s="9" t="str">
        <f t="shared" si="1"/>
        <v>1M</v>
      </c>
      <c r="F21" s="68">
        <f ca="1">_xll.HLV5r3.Financial.Cache.GetExpiryTermTenorValue( $C$1, $E21, F$18)</f>
        <v>0.12</v>
      </c>
      <c r="G21" s="5">
        <f ca="1">_xll.HLV5r3.Financial.Cache.GetExpiryTermTenorValue( $C$1, $E21, G$18)</f>
        <v>0.12</v>
      </c>
      <c r="H21" s="5">
        <f ca="1">_xll.HLV5r3.Financial.Cache.GetExpiryTermTenorValue( $C$1, $E21, H$18)</f>
        <v>0.12</v>
      </c>
      <c r="I21" s="5">
        <f ca="1">_xll.HLV5r3.Financial.Cache.GetExpiryTermTenorValue( $C$1, $E21, I$18)</f>
        <v>0.12</v>
      </c>
      <c r="J21" s="5">
        <f ca="1">_xll.HLV5r3.Financial.Cache.GetExpiryTermTenorValue( $C$1, $E21, J$18)</f>
        <v>0.12</v>
      </c>
      <c r="K21" s="5">
        <f ca="1">_xll.HLV5r3.Financial.Cache.GetExpiryTermTenorValue( $C$1, $E21, K$18)</f>
        <v>0.12</v>
      </c>
      <c r="L21" s="5">
        <f ca="1">_xll.HLV5r3.Financial.Cache.GetExpiryTermTenorValue( $C$1, $E21, L$18)</f>
        <v>0.12</v>
      </c>
      <c r="M21" s="5">
        <f ca="1">_xll.HLV5r3.Financial.Cache.GetExpiryTermTenorValue( $C$1, $E21, M$18)</f>
        <v>0.12</v>
      </c>
      <c r="N21" s="11">
        <f ca="1">_xll.HLV5r3.Financial.Cache.GetExpiryTermTenorValue( $C$1, $E21, N$18)</f>
        <v>0.12</v>
      </c>
    </row>
    <row r="22" spans="2:14">
      <c r="B22" s="62"/>
      <c r="E22" s="9" t="str">
        <f t="shared" si="1"/>
        <v>2M</v>
      </c>
      <c r="F22" s="68">
        <f ca="1">_xll.HLV5r3.Financial.Cache.GetExpiryTermTenorValue( $C$1, $E22, F$18)</f>
        <v>0.12</v>
      </c>
      <c r="G22" s="5">
        <f ca="1">_xll.HLV5r3.Financial.Cache.GetExpiryTermTenorValue( $C$1, $E22, G$18)</f>
        <v>0.12</v>
      </c>
      <c r="H22" s="5">
        <f ca="1">_xll.HLV5r3.Financial.Cache.GetExpiryTermTenorValue( $C$1, $E22, H$18)</f>
        <v>0.12</v>
      </c>
      <c r="I22" s="5">
        <f ca="1">_xll.HLV5r3.Financial.Cache.GetExpiryTermTenorValue( $C$1, $E22, I$18)</f>
        <v>0.12</v>
      </c>
      <c r="J22" s="5">
        <f ca="1">_xll.HLV5r3.Financial.Cache.GetExpiryTermTenorValue( $C$1, $E22, J$18)</f>
        <v>0.12</v>
      </c>
      <c r="K22" s="5">
        <f ca="1">_xll.HLV5r3.Financial.Cache.GetExpiryTermTenorValue( $C$1, $E22, K$18)</f>
        <v>0.12</v>
      </c>
      <c r="L22" s="5">
        <f ca="1">_xll.HLV5r3.Financial.Cache.GetExpiryTermTenorValue( $C$1, $E22, L$18)</f>
        <v>0.12</v>
      </c>
      <c r="M22" s="5">
        <f ca="1">_xll.HLV5r3.Financial.Cache.GetExpiryTermTenorValue( $C$1, $E22, M$18)</f>
        <v>0.12</v>
      </c>
      <c r="N22" s="11">
        <f ca="1">_xll.HLV5r3.Financial.Cache.GetExpiryTermTenorValue( $C$1, $E22, N$18)</f>
        <v>0.12</v>
      </c>
    </row>
    <row r="23" spans="2:14">
      <c r="E23" s="9" t="str">
        <f t="shared" si="1"/>
        <v>3M</v>
      </c>
      <c r="F23" s="68">
        <f ca="1">_xll.HLV5r3.Financial.Cache.GetExpiryTermTenorValue( $C$1, $E23, F$18)</f>
        <v>0.12</v>
      </c>
      <c r="G23" s="5">
        <f ca="1">_xll.HLV5r3.Financial.Cache.GetExpiryTermTenorValue( $C$1, $E23, G$18)</f>
        <v>0.12</v>
      </c>
      <c r="H23" s="5">
        <f ca="1">_xll.HLV5r3.Financial.Cache.GetExpiryTermTenorValue( $C$1, $E23, H$18)</f>
        <v>0.12</v>
      </c>
      <c r="I23" s="5">
        <f ca="1">_xll.HLV5r3.Financial.Cache.GetExpiryTermTenorValue( $C$1, $E23, I$18)</f>
        <v>0.12</v>
      </c>
      <c r="J23" s="5">
        <f ca="1">_xll.HLV5r3.Financial.Cache.GetExpiryTermTenorValue( $C$1, $E23, J$18)</f>
        <v>0.12</v>
      </c>
      <c r="K23" s="5">
        <f ca="1">_xll.HLV5r3.Financial.Cache.GetExpiryTermTenorValue( $C$1, $E23, K$18)</f>
        <v>0.12</v>
      </c>
      <c r="L23" s="5">
        <f ca="1">_xll.HLV5r3.Financial.Cache.GetExpiryTermTenorValue( $C$1, $E23, L$18)</f>
        <v>0.12</v>
      </c>
      <c r="M23" s="5">
        <f ca="1">_xll.HLV5r3.Financial.Cache.GetExpiryTermTenorValue( $C$1, $E23, M$18)</f>
        <v>0.12</v>
      </c>
      <c r="N23" s="11">
        <f ca="1">_xll.HLV5r3.Financial.Cache.GetExpiryTermTenorValue( $C$1, $E23, N$18)</f>
        <v>0.12</v>
      </c>
    </row>
    <row r="24" spans="2:14" ht="13.5" thickBot="1">
      <c r="E24" s="9" t="str">
        <f t="shared" si="1"/>
        <v>6M</v>
      </c>
      <c r="F24" s="68">
        <f ca="1">_xll.HLV5r3.Financial.Cache.GetExpiryTermTenorValue( $C$1, $E24, F$18)</f>
        <v>0.12</v>
      </c>
      <c r="G24" s="5">
        <f ca="1">_xll.HLV5r3.Financial.Cache.GetExpiryTermTenorValue( $C$1, $E24, G$18)</f>
        <v>0.12</v>
      </c>
      <c r="H24" s="5">
        <f ca="1">_xll.HLV5r3.Financial.Cache.GetExpiryTermTenorValue( $C$1, $E24, H$18)</f>
        <v>0.12</v>
      </c>
      <c r="I24" s="5">
        <f ca="1">_xll.HLV5r3.Financial.Cache.GetExpiryTermTenorValue( $C$1, $E24, I$18)</f>
        <v>0.12</v>
      </c>
      <c r="J24" s="5">
        <f ca="1">_xll.HLV5r3.Financial.Cache.GetExpiryTermTenorValue( $C$1, $E24, J$18)</f>
        <v>0.12</v>
      </c>
      <c r="K24" s="5">
        <f ca="1">_xll.HLV5r3.Financial.Cache.GetExpiryTermTenorValue( $C$1, $E24, K$18)</f>
        <v>0.12</v>
      </c>
      <c r="L24" s="5">
        <f ca="1">_xll.HLV5r3.Financial.Cache.GetExpiryTermTenorValue( $C$1, $E24, L$18)</f>
        <v>0.12</v>
      </c>
      <c r="M24" s="5">
        <f ca="1">_xll.HLV5r3.Financial.Cache.GetExpiryTermTenorValue( $C$1, $E24, M$18)</f>
        <v>0.12</v>
      </c>
      <c r="N24" s="11">
        <f ca="1">_xll.HLV5r3.Financial.Cache.GetExpiryTermTenorValue( $C$1, $E24, N$18)</f>
        <v>0.12</v>
      </c>
    </row>
    <row r="25" spans="2:14" ht="13.5" thickBot="1">
      <c r="B25" s="19" t="s">
        <v>173</v>
      </c>
      <c r="C25" s="19" t="s">
        <v>30</v>
      </c>
      <c r="E25" s="9" t="str">
        <f t="shared" si="1"/>
        <v>1Y</v>
      </c>
      <c r="F25" s="68">
        <f ca="1">_xll.HLV5r3.Financial.Cache.GetExpiryTermTenorValue( $C$1, $E25, F$18)</f>
        <v>0.12</v>
      </c>
      <c r="G25" s="5">
        <f ca="1">_xll.HLV5r3.Financial.Cache.GetExpiryTermTenorValue( $C$1, $E25, G$18)</f>
        <v>0.12</v>
      </c>
      <c r="H25" s="5">
        <f ca="1">_xll.HLV5r3.Financial.Cache.GetExpiryTermTenorValue( $C$1, $E25, H$18)</f>
        <v>0.12</v>
      </c>
      <c r="I25" s="5">
        <f ca="1">_xll.HLV5r3.Financial.Cache.GetExpiryTermTenorValue( $C$1, $E25, I$18)</f>
        <v>0.12</v>
      </c>
      <c r="J25" s="5">
        <f ca="1">_xll.HLV5r3.Financial.Cache.GetExpiryTermTenorValue( $C$1, $E25, J$18)</f>
        <v>0.12</v>
      </c>
      <c r="K25" s="5">
        <f ca="1">_xll.HLV5r3.Financial.Cache.GetExpiryTermTenorValue( $C$1, $E25, K$18)</f>
        <v>0.12</v>
      </c>
      <c r="L25" s="5">
        <f ca="1">_xll.HLV5r3.Financial.Cache.GetExpiryTermTenorValue( $C$1, $E25, L$18)</f>
        <v>0.12</v>
      </c>
      <c r="M25" s="5">
        <f ca="1">_xll.HLV5r3.Financial.Cache.GetExpiryTermTenorValue( $C$1, $E25, M$18)</f>
        <v>0.12</v>
      </c>
      <c r="N25" s="11">
        <f ca="1">_xll.HLV5r3.Financial.Cache.GetExpiryTermTenorValue( $C$1, $E25, N$18)</f>
        <v>0.12</v>
      </c>
    </row>
    <row r="26" spans="2:14">
      <c r="B26" s="59" t="s">
        <v>171</v>
      </c>
      <c r="C26" s="60">
        <v>720</v>
      </c>
      <c r="E26" s="9" t="str">
        <f t="shared" si="1"/>
        <v>2Y</v>
      </c>
      <c r="F26" s="68">
        <f ca="1">_xll.HLV5r3.Financial.Cache.GetExpiryTermTenorValue( $C$1, $E26, F$18)</f>
        <v>0.12</v>
      </c>
      <c r="G26" s="5">
        <f ca="1">_xll.HLV5r3.Financial.Cache.GetExpiryTermTenorValue( $C$1, $E26, G$18)</f>
        <v>0.12</v>
      </c>
      <c r="H26" s="5">
        <f ca="1">_xll.HLV5r3.Financial.Cache.GetExpiryTermTenorValue( $C$1, $E26, H$18)</f>
        <v>0.12</v>
      </c>
      <c r="I26" s="5">
        <f ca="1">_xll.HLV5r3.Financial.Cache.GetExpiryTermTenorValue( $C$1, $E26, I$18)</f>
        <v>0.12</v>
      </c>
      <c r="J26" s="5">
        <f ca="1">_xll.HLV5r3.Financial.Cache.GetExpiryTermTenorValue( $C$1, $E26, J$18)</f>
        <v>0.12</v>
      </c>
      <c r="K26" s="5">
        <f ca="1">_xll.HLV5r3.Financial.Cache.GetExpiryTermTenorValue( $C$1, $E26, K$18)</f>
        <v>0.12</v>
      </c>
      <c r="L26" s="5">
        <f ca="1">_xll.HLV5r3.Financial.Cache.GetExpiryTermTenorValue( $C$1, $E26, L$18)</f>
        <v>0.12</v>
      </c>
      <c r="M26" s="5">
        <f ca="1">_xll.HLV5r3.Financial.Cache.GetExpiryTermTenorValue( $C$1, $E26, M$18)</f>
        <v>0.12</v>
      </c>
      <c r="N26" s="11">
        <f ca="1">_xll.HLV5r3.Financial.Cache.GetExpiryTermTenorValue( $C$1, $E26, N$18)</f>
        <v>0.12</v>
      </c>
    </row>
    <row r="27" spans="2:14" ht="13.5" thickBot="1">
      <c r="B27" s="56" t="s">
        <v>172</v>
      </c>
      <c r="C27" s="61" t="str">
        <f ca="1">C1</f>
        <v>Market.QR_LIVE.RateATMVolatilityMatrix.EUR-IRSwap</v>
      </c>
      <c r="E27" s="9" t="str">
        <f t="shared" si="1"/>
        <v>3Y</v>
      </c>
      <c r="F27" s="68">
        <f ca="1">_xll.HLV5r3.Financial.Cache.GetExpiryTermTenorValue( $C$1, $E27, F$18)</f>
        <v>0.12</v>
      </c>
      <c r="G27" s="5">
        <f ca="1">_xll.HLV5r3.Financial.Cache.GetExpiryTermTenorValue( $C$1, $E27, G$18)</f>
        <v>0.12</v>
      </c>
      <c r="H27" s="5">
        <f ca="1">_xll.HLV5r3.Financial.Cache.GetExpiryTermTenorValue( $C$1, $E27, H$18)</f>
        <v>0.12</v>
      </c>
      <c r="I27" s="5">
        <f ca="1">_xll.HLV5r3.Financial.Cache.GetExpiryTermTenorValue( $C$1, $E27, I$18)</f>
        <v>0.12</v>
      </c>
      <c r="J27" s="5">
        <f ca="1">_xll.HLV5r3.Financial.Cache.GetExpiryTermTenorValue( $C$1, $E27, J$18)</f>
        <v>0.12</v>
      </c>
      <c r="K27" s="5">
        <f ca="1">_xll.HLV5r3.Financial.Cache.GetExpiryTermTenorValue( $C$1, $E27, K$18)</f>
        <v>0.12</v>
      </c>
      <c r="L27" s="5">
        <f ca="1">_xll.HLV5r3.Financial.Cache.GetExpiryTermTenorValue( $C$1, $E27, L$18)</f>
        <v>0.12</v>
      </c>
      <c r="M27" s="5">
        <f ca="1">_xll.HLV5r3.Financial.Cache.GetExpiryTermTenorValue( $C$1, $E27, M$18)</f>
        <v>0.12</v>
      </c>
      <c r="N27" s="11">
        <f ca="1">_xll.HLV5r3.Financial.Cache.GetExpiryTermTenorValue( $C$1, $E27, N$18)</f>
        <v>0.12</v>
      </c>
    </row>
    <row r="28" spans="2:14">
      <c r="E28" s="9" t="str">
        <f t="shared" si="1"/>
        <v>5Y</v>
      </c>
      <c r="F28" s="68">
        <f ca="1">_xll.HLV5r3.Financial.Cache.GetExpiryTermTenorValue( $C$1, $E28, F$18)</f>
        <v>0.12</v>
      </c>
      <c r="G28" s="5">
        <f ca="1">_xll.HLV5r3.Financial.Cache.GetExpiryTermTenorValue( $C$1, $E28, G$18)</f>
        <v>0.12</v>
      </c>
      <c r="H28" s="5">
        <f ca="1">_xll.HLV5r3.Financial.Cache.GetExpiryTermTenorValue( $C$1, $E28, H$18)</f>
        <v>0.12</v>
      </c>
      <c r="I28" s="5">
        <f ca="1">_xll.HLV5r3.Financial.Cache.GetExpiryTermTenorValue( $C$1, $E28, I$18)</f>
        <v>0.12</v>
      </c>
      <c r="J28" s="5">
        <f ca="1">_xll.HLV5r3.Financial.Cache.GetExpiryTermTenorValue( $C$1, $E28, J$18)</f>
        <v>0.12</v>
      </c>
      <c r="K28" s="5">
        <f ca="1">_xll.HLV5r3.Financial.Cache.GetExpiryTermTenorValue( $C$1, $E28, K$18)</f>
        <v>0.12</v>
      </c>
      <c r="L28" s="5">
        <f ca="1">_xll.HLV5r3.Financial.Cache.GetExpiryTermTenorValue( $C$1, $E28, L$18)</f>
        <v>0.12</v>
      </c>
      <c r="M28" s="5">
        <f ca="1">_xll.HLV5r3.Financial.Cache.GetExpiryTermTenorValue( $C$1, $E28, M$18)</f>
        <v>0.12</v>
      </c>
      <c r="N28" s="11">
        <f ca="1">_xll.HLV5r3.Financial.Cache.GetExpiryTermTenorValue( $C$1, $E28, N$18)</f>
        <v>0.12</v>
      </c>
    </row>
    <row r="29" spans="2:14">
      <c r="E29" s="9" t="str">
        <f t="shared" si="1"/>
        <v>7Y</v>
      </c>
      <c r="F29" s="68">
        <f ca="1">_xll.HLV5r3.Financial.Cache.GetExpiryTermTenorValue( $C$1, $E29, F$18)</f>
        <v>0.12</v>
      </c>
      <c r="G29" s="5">
        <f ca="1">_xll.HLV5r3.Financial.Cache.GetExpiryTermTenorValue( $C$1, $E29, G$18)</f>
        <v>0.12</v>
      </c>
      <c r="H29" s="5">
        <f ca="1">_xll.HLV5r3.Financial.Cache.GetExpiryTermTenorValue( $C$1, $E29, H$18)</f>
        <v>0.12</v>
      </c>
      <c r="I29" s="5">
        <f ca="1">_xll.HLV5r3.Financial.Cache.GetExpiryTermTenorValue( $C$1, $E29, I$18)</f>
        <v>0.12</v>
      </c>
      <c r="J29" s="5">
        <f ca="1">_xll.HLV5r3.Financial.Cache.GetExpiryTermTenorValue( $C$1, $E29, J$18)</f>
        <v>0.12</v>
      </c>
      <c r="K29" s="5">
        <f ca="1">_xll.HLV5r3.Financial.Cache.GetExpiryTermTenorValue( $C$1, $E29, K$18)</f>
        <v>0.12</v>
      </c>
      <c r="L29" s="5">
        <f ca="1">_xll.HLV5r3.Financial.Cache.GetExpiryTermTenorValue( $C$1, $E29, L$18)</f>
        <v>0.12</v>
      </c>
      <c r="M29" s="5">
        <f ca="1">_xll.HLV5r3.Financial.Cache.GetExpiryTermTenorValue( $C$1, $E29, M$18)</f>
        <v>0.12</v>
      </c>
      <c r="N29" s="11">
        <f ca="1">_xll.HLV5r3.Financial.Cache.GetExpiryTermTenorValue( $C$1, $E29, N$18)</f>
        <v>0.12</v>
      </c>
    </row>
    <row r="30" spans="2:14" ht="13.5" thickBot="1">
      <c r="E30" s="10" t="str">
        <f t="shared" si="1"/>
        <v>10Y</v>
      </c>
      <c r="F30" s="70">
        <f ca="1">_xll.HLV5r3.Financial.Cache.GetExpiryTermTenorValue( $C$1, $E30, F$18)</f>
        <v>0.12</v>
      </c>
      <c r="G30" s="12">
        <f ca="1">_xll.HLV5r3.Financial.Cache.GetExpiryTermTenorValue( $C$1, $E30, G$18)</f>
        <v>0.12</v>
      </c>
      <c r="H30" s="12">
        <f ca="1">_xll.HLV5r3.Financial.Cache.GetExpiryTermTenorValue( $C$1, $E30, H$18)</f>
        <v>0.12</v>
      </c>
      <c r="I30" s="12">
        <f ca="1">_xll.HLV5r3.Financial.Cache.GetExpiryTermTenorValue( $C$1, $E30, I$18)</f>
        <v>0.12</v>
      </c>
      <c r="J30" s="12">
        <f ca="1">_xll.HLV5r3.Financial.Cache.GetExpiryTermTenorValue( $C$1, $E30, J$18)</f>
        <v>0.12</v>
      </c>
      <c r="K30" s="12">
        <f ca="1">_xll.HLV5r3.Financial.Cache.GetExpiryTermTenorValue( $C$1, $E30, K$18)</f>
        <v>0.12</v>
      </c>
      <c r="L30" s="12">
        <f ca="1">_xll.HLV5r3.Financial.Cache.GetExpiryTermTenorValue( $C$1, $E30, L$18)</f>
        <v>0.12</v>
      </c>
      <c r="M30" s="12">
        <f ca="1">_xll.HLV5r3.Financial.Cache.GetExpiryTermTenorValue( $C$1, $E30, M$18)</f>
        <v>0.12</v>
      </c>
      <c r="N30" s="13">
        <f ca="1">_xll.HLV5r3.Financial.Cache.GetExpiryTermTenorValue( $C$1, $E30, N$18)</f>
        <v>0.12</v>
      </c>
    </row>
    <row r="31" spans="2:14">
      <c r="E31" s="14"/>
    </row>
  </sheetData>
  <protectedRanges>
    <protectedRange sqref="C7" name="Range2_1"/>
  </protectedRanges>
  <phoneticPr fontId="41" type="noConversion"/>
  <dataValidations count="1">
    <dataValidation type="list" allowBlank="1" showInputMessage="1" showErrorMessage="1" sqref="C9" xr:uid="{00000000-0002-0000-02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2"/>
  <sheetViews>
    <sheetView workbookViewId="0"/>
  </sheetViews>
  <sheetFormatPr defaultRowHeight="12.75"/>
  <cols>
    <col min="1" max="1" width="27.140625" customWidth="1"/>
    <col min="2" max="2" width="48.42578125" bestFit="1" customWidth="1"/>
    <col min="3" max="3" width="33" style="52" bestFit="1" customWidth="1"/>
    <col min="4" max="4" width="33" style="52" customWidth="1"/>
    <col min="5" max="5" width="11.42578125" bestFit="1" customWidth="1"/>
  </cols>
  <sheetData>
    <row r="1" spans="1:15">
      <c r="A1" s="47" t="s">
        <v>42</v>
      </c>
      <c r="B1" s="49" t="s">
        <v>44</v>
      </c>
      <c r="C1" s="50" t="s">
        <v>39</v>
      </c>
      <c r="D1" s="50" t="s">
        <v>168</v>
      </c>
      <c r="E1" s="55" t="s">
        <v>48</v>
      </c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>
      <c r="A2" s="46" t="s">
        <v>50</v>
      </c>
      <c r="B2" s="46" t="s">
        <v>63</v>
      </c>
      <c r="C2" s="51" t="s">
        <v>137</v>
      </c>
      <c r="D2" s="51" t="s">
        <v>164</v>
      </c>
      <c r="E2" s="46" t="s">
        <v>160</v>
      </c>
    </row>
    <row r="3" spans="1:15">
      <c r="A3" s="46" t="s">
        <v>134</v>
      </c>
      <c r="B3" s="46" t="s">
        <v>64</v>
      </c>
      <c r="C3" s="51" t="s">
        <v>138</v>
      </c>
      <c r="D3" s="51" t="s">
        <v>165</v>
      </c>
      <c r="E3" s="46" t="s">
        <v>161</v>
      </c>
    </row>
    <row r="4" spans="1:15">
      <c r="A4" s="46" t="s">
        <v>51</v>
      </c>
      <c r="B4" s="46" t="s">
        <v>65</v>
      </c>
      <c r="C4" s="51" t="s">
        <v>139</v>
      </c>
      <c r="D4" s="51" t="s">
        <v>166</v>
      </c>
      <c r="E4" s="46" t="s">
        <v>162</v>
      </c>
    </row>
    <row r="5" spans="1:15">
      <c r="A5" s="46" t="s">
        <v>52</v>
      </c>
      <c r="B5" s="46" t="s">
        <v>66</v>
      </c>
      <c r="C5" s="51" t="s">
        <v>140</v>
      </c>
      <c r="E5" s="46" t="s">
        <v>163</v>
      </c>
    </row>
    <row r="6" spans="1:15">
      <c r="A6" s="46" t="s">
        <v>53</v>
      </c>
      <c r="B6" s="46" t="s">
        <v>67</v>
      </c>
      <c r="C6" s="51" t="s">
        <v>141</v>
      </c>
      <c r="D6" s="51"/>
    </row>
    <row r="7" spans="1:15">
      <c r="A7" s="46" t="s">
        <v>54</v>
      </c>
      <c r="B7" s="46" t="s">
        <v>68</v>
      </c>
      <c r="C7" s="51" t="s">
        <v>142</v>
      </c>
      <c r="D7" s="51"/>
    </row>
    <row r="8" spans="1:15">
      <c r="A8" s="46" t="s">
        <v>55</v>
      </c>
      <c r="B8" s="46" t="s">
        <v>69</v>
      </c>
      <c r="C8" s="51" t="s">
        <v>143</v>
      </c>
      <c r="D8" s="51"/>
    </row>
    <row r="9" spans="1:15">
      <c r="A9" s="46" t="s">
        <v>56</v>
      </c>
      <c r="B9" s="46" t="s">
        <v>70</v>
      </c>
      <c r="C9" s="51" t="s">
        <v>144</v>
      </c>
      <c r="D9" s="51"/>
    </row>
    <row r="10" spans="1:15">
      <c r="A10" s="46" t="s">
        <v>57</v>
      </c>
      <c r="B10" s="46" t="s">
        <v>71</v>
      </c>
      <c r="C10" s="51" t="s">
        <v>145</v>
      </c>
      <c r="D10" s="51"/>
    </row>
    <row r="11" spans="1:15">
      <c r="A11" s="46" t="s">
        <v>58</v>
      </c>
      <c r="B11" s="46" t="s">
        <v>72</v>
      </c>
      <c r="C11" s="51" t="s">
        <v>146</v>
      </c>
      <c r="D11" s="51"/>
    </row>
    <row r="12" spans="1:15">
      <c r="A12" s="46" t="s">
        <v>59</v>
      </c>
      <c r="B12" s="46" t="s">
        <v>73</v>
      </c>
      <c r="C12" s="51" t="s">
        <v>147</v>
      </c>
      <c r="D12" s="51"/>
    </row>
    <row r="13" spans="1:15">
      <c r="A13" s="46" t="s">
        <v>60</v>
      </c>
      <c r="B13" s="46" t="s">
        <v>74</v>
      </c>
      <c r="C13" s="51" t="s">
        <v>148</v>
      </c>
      <c r="D13" s="51"/>
    </row>
    <row r="14" spans="1:15">
      <c r="A14" s="46" t="s">
        <v>61</v>
      </c>
      <c r="B14" s="46" t="s">
        <v>75</v>
      </c>
      <c r="C14" s="51" t="s">
        <v>149</v>
      </c>
      <c r="D14" s="51"/>
    </row>
    <row r="15" spans="1:15">
      <c r="A15" s="46" t="s">
        <v>62</v>
      </c>
      <c r="B15" s="46" t="s">
        <v>76</v>
      </c>
      <c r="C15" s="51" t="s">
        <v>150</v>
      </c>
      <c r="D15" s="51"/>
    </row>
    <row r="16" spans="1:15">
      <c r="B16" s="46" t="s">
        <v>77</v>
      </c>
      <c r="C16" s="51" t="s">
        <v>151</v>
      </c>
      <c r="D16" s="51"/>
    </row>
    <row r="17" spans="2:4">
      <c r="B17" s="46" t="s">
        <v>78</v>
      </c>
      <c r="C17" s="51" t="s">
        <v>152</v>
      </c>
      <c r="D17" s="51"/>
    </row>
    <row r="18" spans="2:4">
      <c r="B18" s="46" t="s">
        <v>79</v>
      </c>
      <c r="C18" s="51" t="s">
        <v>153</v>
      </c>
      <c r="D18" s="51"/>
    </row>
    <row r="19" spans="2:4">
      <c r="B19" s="46" t="s">
        <v>80</v>
      </c>
      <c r="C19" s="51" t="s">
        <v>154</v>
      </c>
      <c r="D19" s="51"/>
    </row>
    <row r="20" spans="2:4">
      <c r="B20" s="46" t="s">
        <v>81</v>
      </c>
      <c r="C20" s="51" t="s">
        <v>155</v>
      </c>
      <c r="D20" s="51"/>
    </row>
    <row r="21" spans="2:4">
      <c r="B21" s="46" t="s">
        <v>82</v>
      </c>
      <c r="C21" s="51" t="s">
        <v>156</v>
      </c>
      <c r="D21" s="51"/>
    </row>
    <row r="22" spans="2:4">
      <c r="B22" s="46" t="s">
        <v>83</v>
      </c>
      <c r="C22" s="51" t="s">
        <v>157</v>
      </c>
      <c r="D22" s="51"/>
    </row>
    <row r="23" spans="2:4">
      <c r="B23" s="46" t="s">
        <v>84</v>
      </c>
    </row>
    <row r="24" spans="2:4">
      <c r="B24" s="46" t="s">
        <v>85</v>
      </c>
    </row>
    <row r="25" spans="2:4">
      <c r="B25" s="46" t="s">
        <v>86</v>
      </c>
    </row>
    <row r="26" spans="2:4">
      <c r="B26" s="46" t="s">
        <v>87</v>
      </c>
    </row>
    <row r="27" spans="2:4">
      <c r="B27" s="46" t="s">
        <v>88</v>
      </c>
    </row>
    <row r="28" spans="2:4">
      <c r="B28" s="46" t="s">
        <v>89</v>
      </c>
    </row>
    <row r="29" spans="2:4">
      <c r="B29" s="46" t="s">
        <v>90</v>
      </c>
    </row>
    <row r="30" spans="2:4">
      <c r="B30" s="46" t="s">
        <v>91</v>
      </c>
    </row>
    <row r="31" spans="2:4">
      <c r="B31" s="46" t="s">
        <v>92</v>
      </c>
    </row>
    <row r="32" spans="2:4">
      <c r="B32" s="46" t="s">
        <v>93</v>
      </c>
    </row>
    <row r="33" spans="2:2">
      <c r="B33" s="46" t="s">
        <v>94</v>
      </c>
    </row>
    <row r="34" spans="2:2">
      <c r="B34" s="46" t="s">
        <v>95</v>
      </c>
    </row>
    <row r="35" spans="2:2">
      <c r="B35" s="46" t="s">
        <v>96</v>
      </c>
    </row>
    <row r="36" spans="2:2">
      <c r="B36" s="46" t="s">
        <v>97</v>
      </c>
    </row>
    <row r="37" spans="2:2">
      <c r="B37" s="46" t="s">
        <v>98</v>
      </c>
    </row>
    <row r="38" spans="2:2">
      <c r="B38" s="46" t="s">
        <v>99</v>
      </c>
    </row>
    <row r="39" spans="2:2">
      <c r="B39" s="46" t="s">
        <v>100</v>
      </c>
    </row>
    <row r="40" spans="2:2">
      <c r="B40" s="46" t="s">
        <v>101</v>
      </c>
    </row>
    <row r="41" spans="2:2">
      <c r="B41" s="46" t="s">
        <v>102</v>
      </c>
    </row>
    <row r="42" spans="2:2">
      <c r="B42" s="46" t="s">
        <v>103</v>
      </c>
    </row>
    <row r="43" spans="2:2">
      <c r="B43" s="46" t="s">
        <v>104</v>
      </c>
    </row>
    <row r="44" spans="2:2">
      <c r="B44" s="46" t="s">
        <v>105</v>
      </c>
    </row>
    <row r="45" spans="2:2">
      <c r="B45" s="46" t="s">
        <v>106</v>
      </c>
    </row>
    <row r="46" spans="2:2">
      <c r="B46" s="46" t="s">
        <v>107</v>
      </c>
    </row>
    <row r="47" spans="2:2">
      <c r="B47" s="46" t="s">
        <v>108</v>
      </c>
    </row>
    <row r="48" spans="2:2">
      <c r="B48" s="46" t="s">
        <v>109</v>
      </c>
    </row>
    <row r="49" spans="2:2">
      <c r="B49" s="46" t="s">
        <v>110</v>
      </c>
    </row>
    <row r="50" spans="2:2">
      <c r="B50" s="46" t="s">
        <v>111</v>
      </c>
    </row>
    <row r="51" spans="2:2">
      <c r="B51" s="46" t="s">
        <v>112</v>
      </c>
    </row>
    <row r="52" spans="2:2">
      <c r="B52" s="46" t="s">
        <v>113</v>
      </c>
    </row>
    <row r="53" spans="2:2">
      <c r="B53" s="46" t="s">
        <v>114</v>
      </c>
    </row>
    <row r="54" spans="2:2">
      <c r="B54" s="46" t="s">
        <v>115</v>
      </c>
    </row>
    <row r="55" spans="2:2">
      <c r="B55" s="46" t="s">
        <v>116</v>
      </c>
    </row>
    <row r="56" spans="2:2">
      <c r="B56" s="46" t="s">
        <v>117</v>
      </c>
    </row>
    <row r="57" spans="2:2">
      <c r="B57" s="46" t="s">
        <v>118</v>
      </c>
    </row>
    <row r="58" spans="2:2">
      <c r="B58" s="46" t="s">
        <v>119</v>
      </c>
    </row>
    <row r="59" spans="2:2">
      <c r="B59" s="46" t="s">
        <v>120</v>
      </c>
    </row>
    <row r="60" spans="2:2">
      <c r="B60" s="46" t="s">
        <v>121</v>
      </c>
    </row>
    <row r="61" spans="2:2">
      <c r="B61" s="46" t="s">
        <v>122</v>
      </c>
    </row>
    <row r="62" spans="2:2">
      <c r="B62" s="46" t="s">
        <v>123</v>
      </c>
    </row>
    <row r="63" spans="2:2">
      <c r="B63" s="46" t="s">
        <v>124</v>
      </c>
    </row>
    <row r="64" spans="2:2">
      <c r="B64" s="46" t="s">
        <v>125</v>
      </c>
    </row>
    <row r="65" spans="2:2">
      <c r="B65" s="46" t="s">
        <v>126</v>
      </c>
    </row>
    <row r="66" spans="2:2">
      <c r="B66" s="46" t="s">
        <v>127</v>
      </c>
    </row>
    <row r="67" spans="2:2">
      <c r="B67" s="46" t="s">
        <v>128</v>
      </c>
    </row>
    <row r="68" spans="2:2">
      <c r="B68" s="46" t="s">
        <v>129</v>
      </c>
    </row>
    <row r="69" spans="2:2">
      <c r="B69" s="46" t="s">
        <v>130</v>
      </c>
    </row>
    <row r="70" spans="2:2">
      <c r="B70" s="46" t="s">
        <v>131</v>
      </c>
    </row>
    <row r="71" spans="2:2">
      <c r="B71" s="46" t="s">
        <v>132</v>
      </c>
    </row>
    <row r="72" spans="2:2">
      <c r="B72" s="46" t="s">
        <v>133</v>
      </c>
    </row>
  </sheetData>
  <phoneticPr fontId="4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of Contents</vt:lpstr>
      <vt:lpstr>EURCapVol</vt:lpstr>
      <vt:lpstr>EURSwaptionVol</vt:lpstr>
      <vt:lpstr>Configuration</vt:lpstr>
      <vt:lpstr>StrikeQuoteUnits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2018-02-01T08:49:14Z</dcterms:modified>
</cp:coreProperties>
</file>