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FX" sheetId="3" r:id="rId1"/>
    <sheet name="AUD" sheetId="1" r:id="rId2"/>
    <sheet name="USD" sheetId="13" r:id="rId3"/>
    <sheet name="GBP" sheetId="17" r:id="rId4"/>
    <sheet name="EUR" sheetId="18" r:id="rId5"/>
    <sheet name="NZD" sheetId="14" r:id="rId6"/>
    <sheet name="JPY" sheetId="16" r:id="rId7"/>
  </sheets>
  <calcPr calcId="125725"/>
</workbook>
</file>

<file path=xl/calcChain.xml><?xml version="1.0" encoding="utf-8"?>
<calcChain xmlns="http://schemas.openxmlformats.org/spreadsheetml/2006/main">
  <c r="M1" i="1"/>
  <c r="V1"/>
  <c r="E6" i="3"/>
  <c r="E10"/>
  <c r="E9"/>
  <c r="E8"/>
  <c r="E7"/>
  <c r="E5"/>
  <c r="M3" i="1"/>
  <c r="V3"/>
  <c r="B3" i="16"/>
  <c r="B3" i="14"/>
  <c r="B3" i="18"/>
  <c r="B3" i="17"/>
  <c r="B3" i="13"/>
  <c r="B3" i="1"/>
  <c r="F10" i="3"/>
  <c r="F9"/>
  <c r="F8"/>
  <c r="F7"/>
  <c r="F6"/>
  <c r="F5"/>
  <c r="D2"/>
  <c r="F4" i="16" l="1"/>
  <c r="D4"/>
  <c r="H9" i="3" l="1"/>
  <c r="C6"/>
  <c r="AF86" i="18"/>
  <c r="AF85"/>
  <c r="AF84"/>
  <c r="AF83"/>
  <c r="AF82"/>
  <c r="AF81"/>
  <c r="AF80"/>
  <c r="AF79"/>
  <c r="AF78"/>
  <c r="AF77"/>
  <c r="AF76"/>
  <c r="AF75"/>
  <c r="AF74"/>
  <c r="AF73"/>
  <c r="AF72"/>
  <c r="AF71"/>
  <c r="AF70"/>
  <c r="AF69"/>
  <c r="AF68"/>
  <c r="AF67"/>
  <c r="AF66"/>
  <c r="AF65"/>
  <c r="AF64"/>
  <c r="AF63"/>
  <c r="AF62"/>
  <c r="AF61"/>
  <c r="AF60"/>
  <c r="AF59"/>
  <c r="AF58"/>
  <c r="AF57"/>
  <c r="AF56"/>
  <c r="AF55"/>
  <c r="AF54"/>
  <c r="AF53"/>
  <c r="AF52"/>
  <c r="AF51"/>
  <c r="AF50"/>
  <c r="AF49"/>
  <c r="AF48"/>
  <c r="AF47"/>
  <c r="AF46"/>
  <c r="AF45"/>
  <c r="AF44"/>
  <c r="AF43"/>
  <c r="AF42"/>
  <c r="AE86"/>
  <c r="AE85"/>
  <c r="AE84"/>
  <c r="AE83"/>
  <c r="AE82"/>
  <c r="AE81"/>
  <c r="AE80"/>
  <c r="AE79"/>
  <c r="AE78"/>
  <c r="AE77"/>
  <c r="AE76"/>
  <c r="AE75"/>
  <c r="AE74"/>
  <c r="AE73"/>
  <c r="AE72"/>
  <c r="AE71"/>
  <c r="AE70"/>
  <c r="AE69"/>
  <c r="AE68"/>
  <c r="AE67"/>
  <c r="AE66"/>
  <c r="AE65"/>
  <c r="AE64"/>
  <c r="AE63"/>
  <c r="AE62"/>
  <c r="AE61"/>
  <c r="AE60"/>
  <c r="AE59"/>
  <c r="AE58"/>
  <c r="AE57"/>
  <c r="AE56"/>
  <c r="AE55"/>
  <c r="AE54"/>
  <c r="AE53"/>
  <c r="AE52"/>
  <c r="AE51"/>
  <c r="AE50"/>
  <c r="AE49"/>
  <c r="AE48"/>
  <c r="AE47"/>
  <c r="AE46"/>
  <c r="AE45"/>
  <c r="AE44"/>
  <c r="AE43"/>
  <c r="AE42"/>
  <c r="A11"/>
  <c r="AO30"/>
  <c r="AO29"/>
  <c r="AO28"/>
  <c r="AO27"/>
  <c r="AO26"/>
  <c r="AO25"/>
  <c r="AO24"/>
  <c r="AO23"/>
  <c r="AO22"/>
  <c r="AO21"/>
  <c r="AO20"/>
  <c r="AO19"/>
  <c r="AO18"/>
  <c r="AO17"/>
  <c r="AO16"/>
  <c r="AO15"/>
  <c r="AO14"/>
  <c r="AO13"/>
  <c r="AO12"/>
  <c r="AO11"/>
  <c r="AO10"/>
  <c r="AO9"/>
  <c r="AO8"/>
  <c r="AO7"/>
  <c r="AH31"/>
  <c r="AH30"/>
  <c r="AH24"/>
  <c r="AE31"/>
  <c r="Y31"/>
  <c r="V31"/>
  <c r="P31"/>
  <c r="M31"/>
  <c r="I38"/>
  <c r="I37"/>
  <c r="I36"/>
  <c r="I35"/>
  <c r="I34"/>
  <c r="F38"/>
  <c r="F37"/>
  <c r="F36"/>
  <c r="F35"/>
  <c r="F34"/>
  <c r="I33"/>
  <c r="F33"/>
  <c r="I32"/>
  <c r="F32"/>
  <c r="I31"/>
  <c r="F31"/>
  <c r="AE30"/>
  <c r="Y30"/>
  <c r="V30"/>
  <c r="P30"/>
  <c r="M30"/>
  <c r="I30"/>
  <c r="F30"/>
  <c r="AH29"/>
  <c r="AE29"/>
  <c r="Y29"/>
  <c r="V29"/>
  <c r="P29"/>
  <c r="M29"/>
  <c r="I29"/>
  <c r="F29"/>
  <c r="AH28"/>
  <c r="AE28"/>
  <c r="Y28"/>
  <c r="V28"/>
  <c r="P28"/>
  <c r="M28"/>
  <c r="I28"/>
  <c r="F28"/>
  <c r="AH27"/>
  <c r="AE27"/>
  <c r="Y27"/>
  <c r="V27"/>
  <c r="P27"/>
  <c r="M27"/>
  <c r="I27"/>
  <c r="F27"/>
  <c r="AH26"/>
  <c r="AE26"/>
  <c r="Y26"/>
  <c r="V26"/>
  <c r="P26"/>
  <c r="M26"/>
  <c r="I26"/>
  <c r="F26"/>
  <c r="AH25"/>
  <c r="AE25"/>
  <c r="Y25"/>
  <c r="V25"/>
  <c r="P25"/>
  <c r="M25"/>
  <c r="I25"/>
  <c r="F25"/>
  <c r="AE24"/>
  <c r="Y24"/>
  <c r="V24"/>
  <c r="P24"/>
  <c r="M24"/>
  <c r="I24"/>
  <c r="F24"/>
  <c r="AH23"/>
  <c r="AE23"/>
  <c r="Y23"/>
  <c r="V23"/>
  <c r="P23"/>
  <c r="M23"/>
  <c r="I23"/>
  <c r="F23"/>
  <c r="AH22"/>
  <c r="AE22"/>
  <c r="Y22"/>
  <c r="V22"/>
  <c r="P22"/>
  <c r="M22"/>
  <c r="I22"/>
  <c r="F22"/>
  <c r="AH21"/>
  <c r="AE21"/>
  <c r="Y21"/>
  <c r="V21"/>
  <c r="P21"/>
  <c r="M21"/>
  <c r="I21"/>
  <c r="F21"/>
  <c r="AH20"/>
  <c r="AE20"/>
  <c r="Y20"/>
  <c r="V20"/>
  <c r="P20"/>
  <c r="M20"/>
  <c r="I20"/>
  <c r="F20"/>
  <c r="AH19"/>
  <c r="AE19"/>
  <c r="Y19"/>
  <c r="V19"/>
  <c r="P19"/>
  <c r="M19"/>
  <c r="I19"/>
  <c r="F19"/>
  <c r="AH18"/>
  <c r="AE18"/>
  <c r="Y18"/>
  <c r="V18"/>
  <c r="P18"/>
  <c r="M18"/>
  <c r="I18"/>
  <c r="F18"/>
  <c r="AH17"/>
  <c r="AE17"/>
  <c r="Y17"/>
  <c r="V17"/>
  <c r="P17"/>
  <c r="M17"/>
  <c r="I17"/>
  <c r="F17"/>
  <c r="AH16"/>
  <c r="AE16"/>
  <c r="Y16"/>
  <c r="V16"/>
  <c r="P16"/>
  <c r="M16"/>
  <c r="I16"/>
  <c r="F16"/>
  <c r="AH15"/>
  <c r="AE15"/>
  <c r="Y15"/>
  <c r="V15"/>
  <c r="P15"/>
  <c r="M15"/>
  <c r="I15"/>
  <c r="F15"/>
  <c r="AH14"/>
  <c r="AE14"/>
  <c r="Y14"/>
  <c r="V14"/>
  <c r="P14"/>
  <c r="M14"/>
  <c r="I14"/>
  <c r="F14"/>
  <c r="AH13"/>
  <c r="AE13"/>
  <c r="Y13"/>
  <c r="V13"/>
  <c r="P13"/>
  <c r="M13"/>
  <c r="I13"/>
  <c r="F13"/>
  <c r="AH12"/>
  <c r="AE12"/>
  <c r="Y12"/>
  <c r="V12"/>
  <c r="P12"/>
  <c r="M12"/>
  <c r="I12"/>
  <c r="F12"/>
  <c r="AH11"/>
  <c r="AE11"/>
  <c r="Y11"/>
  <c r="V11"/>
  <c r="P11"/>
  <c r="M11"/>
  <c r="I11"/>
  <c r="F11"/>
  <c r="AH10"/>
  <c r="AE10"/>
  <c r="Y10"/>
  <c r="V10"/>
  <c r="P10"/>
  <c r="M10"/>
  <c r="I10"/>
  <c r="F10"/>
  <c r="A10"/>
  <c r="AH9"/>
  <c r="AE9"/>
  <c r="Y9"/>
  <c r="V9"/>
  <c r="P9"/>
  <c r="M9"/>
  <c r="I9"/>
  <c r="F9"/>
  <c r="A9"/>
  <c r="AH8"/>
  <c r="AE8"/>
  <c r="Y8"/>
  <c r="V8"/>
  <c r="P8"/>
  <c r="M8"/>
  <c r="I8"/>
  <c r="F8"/>
  <c r="A8"/>
  <c r="I7"/>
  <c r="F7"/>
  <c r="A7"/>
  <c r="A6"/>
  <c r="N33" i="1" a="1"/>
  <c r="T3"/>
  <c r="AL3" i="18"/>
  <c r="Z42" a="1"/>
  <c r="AC3"/>
  <c r="W42" s="1" a="1"/>
  <c r="T3"/>
  <c r="T42" s="1" a="1"/>
  <c r="K3"/>
  <c r="Q42" s="1" a="1"/>
  <c r="AL4"/>
  <c r="D4"/>
  <c r="F4"/>
  <c r="AI8" s="1" a="1"/>
  <c r="AP7" a="1"/>
  <c r="Z8" a="1"/>
  <c r="Q8" a="1"/>
  <c r="F4" i="17"/>
  <c r="Q8" a="1"/>
  <c r="D4"/>
  <c r="N35" i="1" l="1"/>
  <c r="N38"/>
  <c r="N41"/>
  <c r="N44"/>
  <c r="N47"/>
  <c r="N50"/>
  <c r="N53"/>
  <c r="N56"/>
  <c r="N59"/>
  <c r="N62"/>
  <c r="N65"/>
  <c r="N68"/>
  <c r="O34"/>
  <c r="O37"/>
  <c r="O40"/>
  <c r="O43"/>
  <c r="O46"/>
  <c r="O49"/>
  <c r="O52"/>
  <c r="O55"/>
  <c r="O58"/>
  <c r="O61"/>
  <c r="O64"/>
  <c r="O67"/>
  <c r="N34"/>
  <c r="N37"/>
  <c r="N40"/>
  <c r="N43"/>
  <c r="N46"/>
  <c r="N49"/>
  <c r="N52"/>
  <c r="N55"/>
  <c r="N58"/>
  <c r="N61"/>
  <c r="N64"/>
  <c r="N67"/>
  <c r="O33"/>
  <c r="O36"/>
  <c r="O39"/>
  <c r="O42"/>
  <c r="O45"/>
  <c r="O48"/>
  <c r="O51"/>
  <c r="O54"/>
  <c r="O57"/>
  <c r="O60"/>
  <c r="O63"/>
  <c r="O66"/>
  <c r="O69"/>
  <c r="N33"/>
  <c r="N36"/>
  <c r="N39"/>
  <c r="N42"/>
  <c r="N45"/>
  <c r="N48"/>
  <c r="N51"/>
  <c r="N54"/>
  <c r="N57"/>
  <c r="N60"/>
  <c r="N63"/>
  <c r="N66"/>
  <c r="N69"/>
  <c r="O35"/>
  <c r="O38"/>
  <c r="O41"/>
  <c r="O44"/>
  <c r="O47"/>
  <c r="O50"/>
  <c r="O53"/>
  <c r="O56"/>
  <c r="O59"/>
  <c r="O62"/>
  <c r="O65"/>
  <c r="O68"/>
  <c r="B11" i="18"/>
  <c r="Q12" i="17"/>
  <c r="Q18"/>
  <c r="Q24"/>
  <c r="Q11"/>
  <c r="Q17"/>
  <c r="Q23"/>
  <c r="Q29"/>
  <c r="Q10"/>
  <c r="Q16"/>
  <c r="Q22"/>
  <c r="Q28"/>
  <c r="Q9"/>
  <c r="Q15"/>
  <c r="Q21"/>
  <c r="Q27"/>
  <c r="Q8"/>
  <c r="Q14"/>
  <c r="Q20"/>
  <c r="Q26"/>
  <c r="Q13"/>
  <c r="Q19"/>
  <c r="Q25"/>
  <c r="Z44" i="18"/>
  <c r="Z47"/>
  <c r="Z50"/>
  <c r="Z53"/>
  <c r="Z56"/>
  <c r="Z59"/>
  <c r="Z62"/>
  <c r="Z65"/>
  <c r="Z68"/>
  <c r="Z71"/>
  <c r="Z74"/>
  <c r="Z77"/>
  <c r="Z80"/>
  <c r="Z83"/>
  <c r="Z86"/>
  <c r="Z89"/>
  <c r="Z92"/>
  <c r="Z95"/>
  <c r="Z98"/>
  <c r="Z101"/>
  <c r="Z104"/>
  <c r="Z107"/>
  <c r="AA43"/>
  <c r="AA46"/>
  <c r="AA49"/>
  <c r="AA52"/>
  <c r="AA55"/>
  <c r="AA58"/>
  <c r="AA61"/>
  <c r="AA64"/>
  <c r="AA67"/>
  <c r="AA70"/>
  <c r="AA73"/>
  <c r="AA76"/>
  <c r="AA79"/>
  <c r="AA82"/>
  <c r="AA85"/>
  <c r="AA88"/>
  <c r="AA91"/>
  <c r="AA94"/>
  <c r="AA97"/>
  <c r="AA100"/>
  <c r="AA103"/>
  <c r="AA106"/>
  <c r="Z43"/>
  <c r="Z46"/>
  <c r="Z49"/>
  <c r="Z52"/>
  <c r="Z55"/>
  <c r="Z58"/>
  <c r="Z61"/>
  <c r="Z64"/>
  <c r="Z67"/>
  <c r="Z70"/>
  <c r="Z73"/>
  <c r="Z76"/>
  <c r="Z79"/>
  <c r="Z82"/>
  <c r="Z85"/>
  <c r="Z88"/>
  <c r="Z91"/>
  <c r="Z94"/>
  <c r="Z97"/>
  <c r="Z100"/>
  <c r="Z103"/>
  <c r="Z106"/>
  <c r="AA42"/>
  <c r="AA45"/>
  <c r="AA48"/>
  <c r="AA51"/>
  <c r="AA54"/>
  <c r="AA57"/>
  <c r="AA60"/>
  <c r="AA63"/>
  <c r="AA66"/>
  <c r="AA69"/>
  <c r="AA72"/>
  <c r="AA75"/>
  <c r="AA78"/>
  <c r="AA81"/>
  <c r="AA84"/>
  <c r="AA87"/>
  <c r="AA90"/>
  <c r="AA93"/>
  <c r="AA96"/>
  <c r="AA99"/>
  <c r="AA102"/>
  <c r="AA105"/>
  <c r="Z42"/>
  <c r="Z45"/>
  <c r="Z48"/>
  <c r="Z51"/>
  <c r="Z54"/>
  <c r="Z57"/>
  <c r="Z60"/>
  <c r="Z63"/>
  <c r="Z66"/>
  <c r="Z69"/>
  <c r="Z72"/>
  <c r="Z75"/>
  <c r="Z78"/>
  <c r="Z81"/>
  <c r="Z84"/>
  <c r="Z87"/>
  <c r="Z90"/>
  <c r="Z93"/>
  <c r="Z96"/>
  <c r="Z99"/>
  <c r="Z102"/>
  <c r="Z105"/>
  <c r="AA44"/>
  <c r="AA47"/>
  <c r="AA50"/>
  <c r="AA53"/>
  <c r="AA56"/>
  <c r="AA59"/>
  <c r="AA62"/>
  <c r="AA65"/>
  <c r="AA68"/>
  <c r="AA71"/>
  <c r="AA74"/>
  <c r="AA77"/>
  <c r="AA80"/>
  <c r="AA83"/>
  <c r="AA86"/>
  <c r="AA89"/>
  <c r="AA92"/>
  <c r="AA95"/>
  <c r="AA98"/>
  <c r="AA101"/>
  <c r="AA104"/>
  <c r="AA107"/>
  <c r="AP30"/>
  <c r="AQ30" s="1"/>
  <c r="AP24"/>
  <c r="AQ24" s="1"/>
  <c r="AP18"/>
  <c r="AQ18" s="1"/>
  <c r="AP12"/>
  <c r="AQ12" s="1"/>
  <c r="AP25"/>
  <c r="AQ25" s="1"/>
  <c r="AP19"/>
  <c r="AQ19" s="1"/>
  <c r="AP13"/>
  <c r="AQ13" s="1"/>
  <c r="AP7"/>
  <c r="AQ7" s="1"/>
  <c r="AP26"/>
  <c r="AQ26" s="1"/>
  <c r="AP20"/>
  <c r="AQ20" s="1"/>
  <c r="AP14"/>
  <c r="AQ14" s="1"/>
  <c r="AP8"/>
  <c r="AP27"/>
  <c r="AQ27" s="1"/>
  <c r="AP21"/>
  <c r="AQ21" s="1"/>
  <c r="AP15"/>
  <c r="AQ15" s="1"/>
  <c r="AP9"/>
  <c r="AQ9" s="1"/>
  <c r="AP28"/>
  <c r="AQ28" s="1"/>
  <c r="AP22"/>
  <c r="AQ22" s="1"/>
  <c r="AP16"/>
  <c r="AQ16" s="1"/>
  <c r="AP10"/>
  <c r="AQ10" s="1"/>
  <c r="AP29"/>
  <c r="AQ29" s="1"/>
  <c r="AP23"/>
  <c r="AQ23" s="1"/>
  <c r="AP17"/>
  <c r="AQ17" s="1"/>
  <c r="AP11"/>
  <c r="AQ11"/>
  <c r="AQ8"/>
  <c r="AI12"/>
  <c r="AI18"/>
  <c r="AJ18" s="1"/>
  <c r="AI24"/>
  <c r="AI30"/>
  <c r="AJ30" s="1"/>
  <c r="AI11"/>
  <c r="AI17"/>
  <c r="AI23"/>
  <c r="AI29"/>
  <c r="AJ29" s="1"/>
  <c r="AI10"/>
  <c r="AJ10" s="1"/>
  <c r="AI16"/>
  <c r="AJ16" s="1"/>
  <c r="AI22"/>
  <c r="AI28"/>
  <c r="AJ28" s="1"/>
  <c r="AI9"/>
  <c r="AI15"/>
  <c r="AI21"/>
  <c r="AJ21" s="1"/>
  <c r="AI27"/>
  <c r="AJ27" s="1"/>
  <c r="AI8"/>
  <c r="AJ8" s="1"/>
  <c r="AI14"/>
  <c r="AJ14" s="1"/>
  <c r="AI20"/>
  <c r="AI26"/>
  <c r="AJ26" s="1"/>
  <c r="AI13"/>
  <c r="AJ13" s="1"/>
  <c r="AI19"/>
  <c r="AJ19" s="1"/>
  <c r="AI25"/>
  <c r="AJ25" s="1"/>
  <c r="AI31"/>
  <c r="AJ31" s="1"/>
  <c r="Z12"/>
  <c r="Z18"/>
  <c r="AA18" s="1"/>
  <c r="Z24"/>
  <c r="AA24" s="1"/>
  <c r="Z30"/>
  <c r="AA30" s="1"/>
  <c r="Z11"/>
  <c r="Z17"/>
  <c r="Z23"/>
  <c r="Z29"/>
  <c r="AA29" s="1"/>
  <c r="Z10"/>
  <c r="Z16"/>
  <c r="AA16" s="1"/>
  <c r="Z22"/>
  <c r="AA22" s="1"/>
  <c r="Z28"/>
  <c r="AA28" s="1"/>
  <c r="Z9"/>
  <c r="AA9" s="1"/>
  <c r="Z15"/>
  <c r="AA15" s="1"/>
  <c r="Z21"/>
  <c r="AA21" s="1"/>
  <c r="Z27"/>
  <c r="AA27" s="1"/>
  <c r="Z8"/>
  <c r="AA8" s="1"/>
  <c r="Z14"/>
  <c r="AA14" s="1"/>
  <c r="Z20"/>
  <c r="AA20" s="1"/>
  <c r="Z26"/>
  <c r="AA26" s="1"/>
  <c r="Z13"/>
  <c r="AA13" s="1"/>
  <c r="Z19"/>
  <c r="AA19" s="1"/>
  <c r="Z25"/>
  <c r="AA25" s="1"/>
  <c r="Z31"/>
  <c r="AA31" s="1"/>
  <c r="AA23"/>
  <c r="Q12"/>
  <c r="Q18"/>
  <c r="Q24"/>
  <c r="R24" s="1"/>
  <c r="Q30"/>
  <c r="R30" s="1"/>
  <c r="Q11"/>
  <c r="R11" s="1"/>
  <c r="Q17"/>
  <c r="R17" s="1"/>
  <c r="Q23"/>
  <c r="Q29"/>
  <c r="R29" s="1"/>
  <c r="Q10"/>
  <c r="R10" s="1"/>
  <c r="Q16"/>
  <c r="R16" s="1"/>
  <c r="Q22"/>
  <c r="R22" s="1"/>
  <c r="Q28"/>
  <c r="R28" s="1"/>
  <c r="Q9"/>
  <c r="Q15"/>
  <c r="R15" s="1"/>
  <c r="Q21"/>
  <c r="R21" s="1"/>
  <c r="Q27"/>
  <c r="Q8"/>
  <c r="R8" s="1"/>
  <c r="Q14"/>
  <c r="R14" s="1"/>
  <c r="Q20"/>
  <c r="R20" s="1"/>
  <c r="Q26"/>
  <c r="R26" s="1"/>
  <c r="Q13"/>
  <c r="R13" s="1"/>
  <c r="Q19"/>
  <c r="R19" s="1"/>
  <c r="Q25"/>
  <c r="R25" s="1"/>
  <c r="Q31"/>
  <c r="R31" s="1"/>
  <c r="R12"/>
  <c r="R18"/>
  <c r="R27"/>
  <c r="R23"/>
  <c r="R9"/>
  <c r="AJ23"/>
  <c r="AJ17"/>
  <c r="AJ11"/>
  <c r="AJ20"/>
  <c r="AJ24"/>
  <c r="AJ12"/>
  <c r="AJ15"/>
  <c r="AJ9"/>
  <c r="AJ22"/>
  <c r="AA17"/>
  <c r="AA11"/>
  <c r="AA10"/>
  <c r="AA12"/>
  <c r="B7"/>
  <c r="B6"/>
  <c r="Q97"/>
  <c r="Q94"/>
  <c r="Q91"/>
  <c r="Q88"/>
  <c r="Q85"/>
  <c r="Q82"/>
  <c r="Q79"/>
  <c r="Q76"/>
  <c r="Q73"/>
  <c r="Q70"/>
  <c r="Q67"/>
  <c r="Q64"/>
  <c r="Q61"/>
  <c r="Q58"/>
  <c r="Q55"/>
  <c r="Q52"/>
  <c r="Q49"/>
  <c r="Q46"/>
  <c r="Q43"/>
  <c r="R97"/>
  <c r="R94"/>
  <c r="R91"/>
  <c r="R88"/>
  <c r="R85"/>
  <c r="R82"/>
  <c r="R79"/>
  <c r="R76"/>
  <c r="R73"/>
  <c r="R70"/>
  <c r="R67"/>
  <c r="R64"/>
  <c r="R61"/>
  <c r="R58"/>
  <c r="R55"/>
  <c r="R52"/>
  <c r="R49"/>
  <c r="R46"/>
  <c r="R43"/>
  <c r="Q98"/>
  <c r="Q95"/>
  <c r="Q92"/>
  <c r="Q89"/>
  <c r="Q86"/>
  <c r="Q83"/>
  <c r="Q80"/>
  <c r="Q77"/>
  <c r="Q74"/>
  <c r="Q71"/>
  <c r="Q68"/>
  <c r="Q65"/>
  <c r="Q62"/>
  <c r="Q59"/>
  <c r="Q56"/>
  <c r="Q53"/>
  <c r="Q50"/>
  <c r="Q47"/>
  <c r="Q44"/>
  <c r="R98"/>
  <c r="R95"/>
  <c r="R92"/>
  <c r="R89"/>
  <c r="R86"/>
  <c r="R83"/>
  <c r="R80"/>
  <c r="R77"/>
  <c r="R74"/>
  <c r="R71"/>
  <c r="R68"/>
  <c r="R65"/>
  <c r="R62"/>
  <c r="R59"/>
  <c r="R56"/>
  <c r="R53"/>
  <c r="R50"/>
  <c r="R47"/>
  <c r="R44"/>
  <c r="Q99"/>
  <c r="Q96"/>
  <c r="Q93"/>
  <c r="Q90"/>
  <c r="Q87"/>
  <c r="Q84"/>
  <c r="Q81"/>
  <c r="Q78"/>
  <c r="Q75"/>
  <c r="Q72"/>
  <c r="Q69"/>
  <c r="Q66"/>
  <c r="Q63"/>
  <c r="Q60"/>
  <c r="Q57"/>
  <c r="Q54"/>
  <c r="Q51"/>
  <c r="Q48"/>
  <c r="Q45"/>
  <c r="Q42"/>
  <c r="R99"/>
  <c r="R96"/>
  <c r="R93"/>
  <c r="R90"/>
  <c r="R87"/>
  <c r="R84"/>
  <c r="R81"/>
  <c r="R78"/>
  <c r="R75"/>
  <c r="R72"/>
  <c r="R69"/>
  <c r="R66"/>
  <c r="R63"/>
  <c r="R60"/>
  <c r="R57"/>
  <c r="R54"/>
  <c r="R51"/>
  <c r="R48"/>
  <c r="R45"/>
  <c r="R42"/>
  <c r="U98"/>
  <c r="U95"/>
  <c r="U92"/>
  <c r="U89"/>
  <c r="U86"/>
  <c r="U83"/>
  <c r="U80"/>
  <c r="U77"/>
  <c r="U74"/>
  <c r="U71"/>
  <c r="U68"/>
  <c r="U65"/>
  <c r="U62"/>
  <c r="U59"/>
  <c r="U56"/>
  <c r="U53"/>
  <c r="U50"/>
  <c r="U47"/>
  <c r="U44"/>
  <c r="T99"/>
  <c r="T96"/>
  <c r="T93"/>
  <c r="T90"/>
  <c r="T87"/>
  <c r="T84"/>
  <c r="T81"/>
  <c r="T78"/>
  <c r="T75"/>
  <c r="T72"/>
  <c r="T69"/>
  <c r="T66"/>
  <c r="T63"/>
  <c r="T60"/>
  <c r="T57"/>
  <c r="T54"/>
  <c r="T51"/>
  <c r="T48"/>
  <c r="T45"/>
  <c r="T42"/>
  <c r="U99"/>
  <c r="U96"/>
  <c r="U93"/>
  <c r="U90"/>
  <c r="U87"/>
  <c r="U84"/>
  <c r="U81"/>
  <c r="U78"/>
  <c r="U75"/>
  <c r="U72"/>
  <c r="U69"/>
  <c r="U66"/>
  <c r="U63"/>
  <c r="U60"/>
  <c r="U57"/>
  <c r="U54"/>
  <c r="U51"/>
  <c r="U48"/>
  <c r="U45"/>
  <c r="U42"/>
  <c r="T97"/>
  <c r="T94"/>
  <c r="T91"/>
  <c r="T88"/>
  <c r="T85"/>
  <c r="T82"/>
  <c r="T79"/>
  <c r="T76"/>
  <c r="T73"/>
  <c r="T70"/>
  <c r="T67"/>
  <c r="T64"/>
  <c r="T61"/>
  <c r="T58"/>
  <c r="T55"/>
  <c r="T52"/>
  <c r="T49"/>
  <c r="T46"/>
  <c r="T43"/>
  <c r="U97"/>
  <c r="U94"/>
  <c r="U91"/>
  <c r="U88"/>
  <c r="U85"/>
  <c r="U82"/>
  <c r="U79"/>
  <c r="U76"/>
  <c r="U73"/>
  <c r="U70"/>
  <c r="U67"/>
  <c r="U64"/>
  <c r="U61"/>
  <c r="U58"/>
  <c r="U55"/>
  <c r="U52"/>
  <c r="U49"/>
  <c r="U46"/>
  <c r="U43"/>
  <c r="T98"/>
  <c r="T95"/>
  <c r="T92"/>
  <c r="T89"/>
  <c r="T86"/>
  <c r="T83"/>
  <c r="T80"/>
  <c r="T77"/>
  <c r="T74"/>
  <c r="T71"/>
  <c r="T68"/>
  <c r="T65"/>
  <c r="T62"/>
  <c r="T59"/>
  <c r="T56"/>
  <c r="T53"/>
  <c r="T50"/>
  <c r="T47"/>
  <c r="T44"/>
  <c r="W97"/>
  <c r="W94"/>
  <c r="W91"/>
  <c r="W88"/>
  <c r="W85"/>
  <c r="W82"/>
  <c r="W79"/>
  <c r="W76"/>
  <c r="W73"/>
  <c r="W70"/>
  <c r="W67"/>
  <c r="W64"/>
  <c r="W61"/>
  <c r="W58"/>
  <c r="W55"/>
  <c r="W52"/>
  <c r="W49"/>
  <c r="W46"/>
  <c r="W43"/>
  <c r="X97"/>
  <c r="X94"/>
  <c r="X91"/>
  <c r="X88"/>
  <c r="X85"/>
  <c r="X82"/>
  <c r="X79"/>
  <c r="X76"/>
  <c r="X73"/>
  <c r="X70"/>
  <c r="X67"/>
  <c r="X64"/>
  <c r="X61"/>
  <c r="X58"/>
  <c r="X55"/>
  <c r="X52"/>
  <c r="X49"/>
  <c r="X46"/>
  <c r="X43"/>
  <c r="W98"/>
  <c r="W95"/>
  <c r="W92"/>
  <c r="W89"/>
  <c r="W86"/>
  <c r="W83"/>
  <c r="W80"/>
  <c r="W77"/>
  <c r="W74"/>
  <c r="W71"/>
  <c r="W68"/>
  <c r="W65"/>
  <c r="W62"/>
  <c r="W59"/>
  <c r="W56"/>
  <c r="W53"/>
  <c r="W50"/>
  <c r="W47"/>
  <c r="W44"/>
  <c r="X98"/>
  <c r="X95"/>
  <c r="X92"/>
  <c r="X89"/>
  <c r="X86"/>
  <c r="X83"/>
  <c r="X80"/>
  <c r="X77"/>
  <c r="X74"/>
  <c r="X71"/>
  <c r="X68"/>
  <c r="X65"/>
  <c r="X62"/>
  <c r="X59"/>
  <c r="X56"/>
  <c r="X53"/>
  <c r="X50"/>
  <c r="X47"/>
  <c r="X44"/>
  <c r="W99"/>
  <c r="W96"/>
  <c r="W93"/>
  <c r="W90"/>
  <c r="W87"/>
  <c r="W84"/>
  <c r="W81"/>
  <c r="W78"/>
  <c r="W75"/>
  <c r="W72"/>
  <c r="W69"/>
  <c r="W66"/>
  <c r="W63"/>
  <c r="W60"/>
  <c r="W57"/>
  <c r="W54"/>
  <c r="W51"/>
  <c r="W48"/>
  <c r="W45"/>
  <c r="W42"/>
  <c r="X99"/>
  <c r="X96"/>
  <c r="X93"/>
  <c r="X90"/>
  <c r="X87"/>
  <c r="X84"/>
  <c r="X81"/>
  <c r="X78"/>
  <c r="X75"/>
  <c r="X72"/>
  <c r="X69"/>
  <c r="X66"/>
  <c r="X63"/>
  <c r="X60"/>
  <c r="X57"/>
  <c r="X54"/>
  <c r="X51"/>
  <c r="X48"/>
  <c r="X45"/>
  <c r="X42"/>
  <c r="AH29" i="17"/>
  <c r="AE29"/>
  <c r="AH28"/>
  <c r="AE28"/>
  <c r="AH27"/>
  <c r="AE27"/>
  <c r="AH26"/>
  <c r="AE26"/>
  <c r="AH25"/>
  <c r="AE25"/>
  <c r="AH24"/>
  <c r="AE24"/>
  <c r="AH23"/>
  <c r="AE23"/>
  <c r="AH22"/>
  <c r="AE22"/>
  <c r="AH21"/>
  <c r="AE21"/>
  <c r="AH20"/>
  <c r="AE20"/>
  <c r="AH19"/>
  <c r="AE19"/>
  <c r="AH18"/>
  <c r="AE18"/>
  <c r="AH17"/>
  <c r="AE17"/>
  <c r="AH16"/>
  <c r="AE16"/>
  <c r="AH15"/>
  <c r="AE15"/>
  <c r="AH14"/>
  <c r="AE14"/>
  <c r="AH13"/>
  <c r="AE13"/>
  <c r="AH12"/>
  <c r="AE12"/>
  <c r="AH11"/>
  <c r="AE11"/>
  <c r="AH10"/>
  <c r="AE10"/>
  <c r="AH9"/>
  <c r="AE9"/>
  <c r="AH8"/>
  <c r="AE8"/>
  <c r="Y29"/>
  <c r="V29"/>
  <c r="Y28"/>
  <c r="V28"/>
  <c r="Y27"/>
  <c r="V27"/>
  <c r="Y26"/>
  <c r="V26"/>
  <c r="Y25"/>
  <c r="V25"/>
  <c r="Y24"/>
  <c r="V24"/>
  <c r="Y23"/>
  <c r="V23"/>
  <c r="Y22"/>
  <c r="V22"/>
  <c r="Y21"/>
  <c r="V21"/>
  <c r="Y20"/>
  <c r="V20"/>
  <c r="Y19"/>
  <c r="V19"/>
  <c r="Y18"/>
  <c r="V18"/>
  <c r="Y17"/>
  <c r="V17"/>
  <c r="Y16"/>
  <c r="V16"/>
  <c r="Y15"/>
  <c r="V15"/>
  <c r="Y14"/>
  <c r="V14"/>
  <c r="Y13"/>
  <c r="V13"/>
  <c r="Y12"/>
  <c r="V12"/>
  <c r="Y11"/>
  <c r="V11"/>
  <c r="Y10"/>
  <c r="V10"/>
  <c r="Y9"/>
  <c r="V9"/>
  <c r="Y8"/>
  <c r="V8"/>
  <c r="I33"/>
  <c r="F33"/>
  <c r="I32"/>
  <c r="F32"/>
  <c r="I31"/>
  <c r="F31"/>
  <c r="I30"/>
  <c r="F30"/>
  <c r="P29"/>
  <c r="M29"/>
  <c r="I29"/>
  <c r="F29"/>
  <c r="P28"/>
  <c r="M28"/>
  <c r="I28"/>
  <c r="F28"/>
  <c r="P27"/>
  <c r="M27"/>
  <c r="I27"/>
  <c r="F27"/>
  <c r="P26"/>
  <c r="M26"/>
  <c r="I26"/>
  <c r="F26"/>
  <c r="P25"/>
  <c r="M25"/>
  <c r="I25"/>
  <c r="F25"/>
  <c r="P24"/>
  <c r="M24"/>
  <c r="I24"/>
  <c r="F24"/>
  <c r="P23"/>
  <c r="M23"/>
  <c r="I23"/>
  <c r="F23"/>
  <c r="P22"/>
  <c r="M22"/>
  <c r="I22"/>
  <c r="F22"/>
  <c r="P21"/>
  <c r="M21"/>
  <c r="I21"/>
  <c r="F21"/>
  <c r="P20"/>
  <c r="M20"/>
  <c r="I20"/>
  <c r="F20"/>
  <c r="P19"/>
  <c r="M19"/>
  <c r="I19"/>
  <c r="F19"/>
  <c r="P18"/>
  <c r="M18"/>
  <c r="I18"/>
  <c r="F18"/>
  <c r="P17"/>
  <c r="M17"/>
  <c r="I17"/>
  <c r="F17"/>
  <c r="P16"/>
  <c r="M16"/>
  <c r="I16"/>
  <c r="F16"/>
  <c r="P15"/>
  <c r="M15"/>
  <c r="I15"/>
  <c r="F15"/>
  <c r="P14"/>
  <c r="M14"/>
  <c r="I14"/>
  <c r="F14"/>
  <c r="P13"/>
  <c r="M13"/>
  <c r="I13"/>
  <c r="F13"/>
  <c r="P12"/>
  <c r="M12"/>
  <c r="I12"/>
  <c r="F12"/>
  <c r="P11"/>
  <c r="M11"/>
  <c r="I11"/>
  <c r="F11"/>
  <c r="P10"/>
  <c r="M10"/>
  <c r="I10"/>
  <c r="F10"/>
  <c r="P9"/>
  <c r="M9"/>
  <c r="I9"/>
  <c r="F9"/>
  <c r="A10"/>
  <c r="I8"/>
  <c r="F8"/>
  <c r="A9"/>
  <c r="P8"/>
  <c r="M8"/>
  <c r="A8"/>
  <c r="I7"/>
  <c r="F7"/>
  <c r="A7"/>
  <c r="A6"/>
  <c r="AC3"/>
  <c r="W41" s="1" a="1"/>
  <c r="T3"/>
  <c r="T41" s="1" a="1"/>
  <c r="K3"/>
  <c r="Q41" s="1" a="1"/>
  <c r="Z8" a="1"/>
  <c r="AI8" a="1"/>
  <c r="AI23" l="1"/>
  <c r="AJ23" s="1"/>
  <c r="AI9"/>
  <c r="AJ9" s="1"/>
  <c r="AI20"/>
  <c r="AJ20" s="1"/>
  <c r="AI17"/>
  <c r="AJ17" s="1"/>
  <c r="AI28"/>
  <c r="AI14"/>
  <c r="AJ14" s="1"/>
  <c r="AI11"/>
  <c r="AJ11" s="1"/>
  <c r="AI22"/>
  <c r="AJ22" s="1"/>
  <c r="AI8"/>
  <c r="AJ8" s="1"/>
  <c r="AI25"/>
  <c r="AJ25" s="1"/>
  <c r="AI24"/>
  <c r="AI16"/>
  <c r="AJ16" s="1"/>
  <c r="AI27"/>
  <c r="AI19"/>
  <c r="AJ19" s="1"/>
  <c r="AI18"/>
  <c r="AJ18" s="1"/>
  <c r="AI10"/>
  <c r="AJ10" s="1"/>
  <c r="AI21"/>
  <c r="AI13"/>
  <c r="AI12"/>
  <c r="AJ12" s="1"/>
  <c r="AI29"/>
  <c r="AJ29" s="1"/>
  <c r="AI15"/>
  <c r="AJ15" s="1"/>
  <c r="AI26"/>
  <c r="AJ26" s="1"/>
  <c r="Z23"/>
  <c r="Z9"/>
  <c r="AA9" s="1"/>
  <c r="Z20"/>
  <c r="AA20" s="1"/>
  <c r="Z17"/>
  <c r="AA17" s="1"/>
  <c r="Z28"/>
  <c r="AA28" s="1"/>
  <c r="Z14"/>
  <c r="AA14" s="1"/>
  <c r="Z11"/>
  <c r="Z22"/>
  <c r="AA22" s="1"/>
  <c r="Z8"/>
  <c r="AA8" s="1"/>
  <c r="Z25"/>
  <c r="AA25" s="1"/>
  <c r="Z24"/>
  <c r="AA24" s="1"/>
  <c r="Z16"/>
  <c r="AA16" s="1"/>
  <c r="Z27"/>
  <c r="Z19"/>
  <c r="AA19" s="1"/>
  <c r="Z18"/>
  <c r="Z10"/>
  <c r="AA10" s="1"/>
  <c r="Z21"/>
  <c r="AA21" s="1"/>
  <c r="Z13"/>
  <c r="AA13" s="1"/>
  <c r="Z12"/>
  <c r="Z29"/>
  <c r="AA29" s="1"/>
  <c r="Z15"/>
  <c r="AA15" s="1"/>
  <c r="Z26"/>
  <c r="AA26" s="1"/>
  <c r="AA23"/>
  <c r="AA27"/>
  <c r="AA18"/>
  <c r="R29"/>
  <c r="R9"/>
  <c r="R27"/>
  <c r="R14"/>
  <c r="R10"/>
  <c r="R16"/>
  <c r="R22"/>
  <c r="R28"/>
  <c r="R15"/>
  <c r="R26"/>
  <c r="R20"/>
  <c r="R8"/>
  <c r="R13"/>
  <c r="R25"/>
  <c r="R12"/>
  <c r="R24"/>
  <c r="AJ13"/>
  <c r="AJ27"/>
  <c r="AJ21"/>
  <c r="AJ28"/>
  <c r="AJ24"/>
  <c r="AA11"/>
  <c r="AA12"/>
  <c r="R23"/>
  <c r="R21"/>
  <c r="R19"/>
  <c r="R18"/>
  <c r="R17"/>
  <c r="R11"/>
  <c r="B7"/>
  <c r="B6"/>
  <c r="Q96"/>
  <c r="Q93"/>
  <c r="Q90"/>
  <c r="Q87"/>
  <c r="Q84"/>
  <c r="Q81"/>
  <c r="Q78"/>
  <c r="Q75"/>
  <c r="Q72"/>
  <c r="Q69"/>
  <c r="Q66"/>
  <c r="Q63"/>
  <c r="Q60"/>
  <c r="Q57"/>
  <c r="Q54"/>
  <c r="Q51"/>
  <c r="Q48"/>
  <c r="Q45"/>
  <c r="Q42"/>
  <c r="R96"/>
  <c r="R93"/>
  <c r="R90"/>
  <c r="R87"/>
  <c r="R84"/>
  <c r="R81"/>
  <c r="R78"/>
  <c r="R75"/>
  <c r="R72"/>
  <c r="R69"/>
  <c r="R66"/>
  <c r="R63"/>
  <c r="R60"/>
  <c r="R57"/>
  <c r="R54"/>
  <c r="R51"/>
  <c r="R48"/>
  <c r="R45"/>
  <c r="R42"/>
  <c r="Q97"/>
  <c r="Q94"/>
  <c r="Q91"/>
  <c r="Q88"/>
  <c r="Q85"/>
  <c r="Q82"/>
  <c r="Q79"/>
  <c r="Q76"/>
  <c r="Q73"/>
  <c r="Q70"/>
  <c r="Q67"/>
  <c r="Q64"/>
  <c r="Q61"/>
  <c r="Q58"/>
  <c r="Q55"/>
  <c r="Q52"/>
  <c r="Q49"/>
  <c r="Q46"/>
  <c r="Q43"/>
  <c r="R97"/>
  <c r="R94"/>
  <c r="R91"/>
  <c r="R88"/>
  <c r="R85"/>
  <c r="R82"/>
  <c r="R79"/>
  <c r="R76"/>
  <c r="R73"/>
  <c r="R70"/>
  <c r="R67"/>
  <c r="R64"/>
  <c r="R61"/>
  <c r="R58"/>
  <c r="R55"/>
  <c r="R52"/>
  <c r="R49"/>
  <c r="R46"/>
  <c r="R43"/>
  <c r="Q98"/>
  <c r="Q95"/>
  <c r="Q92"/>
  <c r="Q89"/>
  <c r="Q86"/>
  <c r="Q83"/>
  <c r="Q80"/>
  <c r="Q77"/>
  <c r="Q74"/>
  <c r="Q71"/>
  <c r="Q68"/>
  <c r="Q65"/>
  <c r="Q62"/>
  <c r="Q59"/>
  <c r="Q56"/>
  <c r="Q53"/>
  <c r="Q50"/>
  <c r="Q47"/>
  <c r="Q44"/>
  <c r="Q41"/>
  <c r="R98"/>
  <c r="R95"/>
  <c r="R92"/>
  <c r="R89"/>
  <c r="R86"/>
  <c r="R83"/>
  <c r="R80"/>
  <c r="R77"/>
  <c r="R74"/>
  <c r="R71"/>
  <c r="R68"/>
  <c r="R65"/>
  <c r="R62"/>
  <c r="R59"/>
  <c r="R56"/>
  <c r="R53"/>
  <c r="R50"/>
  <c r="R47"/>
  <c r="R44"/>
  <c r="R41"/>
  <c r="U97"/>
  <c r="U94"/>
  <c r="U91"/>
  <c r="U88"/>
  <c r="U85"/>
  <c r="U82"/>
  <c r="U79"/>
  <c r="U76"/>
  <c r="U73"/>
  <c r="U70"/>
  <c r="U67"/>
  <c r="U64"/>
  <c r="U61"/>
  <c r="U58"/>
  <c r="U55"/>
  <c r="U52"/>
  <c r="U49"/>
  <c r="U46"/>
  <c r="U43"/>
  <c r="T98"/>
  <c r="T95"/>
  <c r="T92"/>
  <c r="T89"/>
  <c r="T86"/>
  <c r="T83"/>
  <c r="T80"/>
  <c r="T77"/>
  <c r="T74"/>
  <c r="T71"/>
  <c r="T68"/>
  <c r="T65"/>
  <c r="T62"/>
  <c r="T59"/>
  <c r="T56"/>
  <c r="T53"/>
  <c r="T50"/>
  <c r="T47"/>
  <c r="T44"/>
  <c r="T41"/>
  <c r="U98"/>
  <c r="U95"/>
  <c r="U92"/>
  <c r="U89"/>
  <c r="U86"/>
  <c r="U83"/>
  <c r="U80"/>
  <c r="U77"/>
  <c r="U74"/>
  <c r="U71"/>
  <c r="U68"/>
  <c r="U65"/>
  <c r="U62"/>
  <c r="U59"/>
  <c r="U56"/>
  <c r="U53"/>
  <c r="U50"/>
  <c r="U47"/>
  <c r="U44"/>
  <c r="U41"/>
  <c r="T96"/>
  <c r="T93"/>
  <c r="T90"/>
  <c r="T87"/>
  <c r="T84"/>
  <c r="T81"/>
  <c r="T78"/>
  <c r="T75"/>
  <c r="T72"/>
  <c r="T69"/>
  <c r="T66"/>
  <c r="T63"/>
  <c r="T60"/>
  <c r="T57"/>
  <c r="T54"/>
  <c r="T51"/>
  <c r="T48"/>
  <c r="T45"/>
  <c r="T42"/>
  <c r="U96"/>
  <c r="U93"/>
  <c r="U90"/>
  <c r="U87"/>
  <c r="U84"/>
  <c r="U81"/>
  <c r="U78"/>
  <c r="U75"/>
  <c r="U72"/>
  <c r="U69"/>
  <c r="U66"/>
  <c r="U63"/>
  <c r="U60"/>
  <c r="U57"/>
  <c r="U54"/>
  <c r="U51"/>
  <c r="U48"/>
  <c r="U45"/>
  <c r="U42"/>
  <c r="T97"/>
  <c r="T94"/>
  <c r="T91"/>
  <c r="T88"/>
  <c r="T85"/>
  <c r="T82"/>
  <c r="T79"/>
  <c r="T76"/>
  <c r="T73"/>
  <c r="T70"/>
  <c r="T67"/>
  <c r="T64"/>
  <c r="T61"/>
  <c r="T58"/>
  <c r="T55"/>
  <c r="T52"/>
  <c r="T49"/>
  <c r="T46"/>
  <c r="T43"/>
  <c r="W96"/>
  <c r="W93"/>
  <c r="W90"/>
  <c r="W87"/>
  <c r="W84"/>
  <c r="W81"/>
  <c r="W78"/>
  <c r="W75"/>
  <c r="W72"/>
  <c r="W69"/>
  <c r="W66"/>
  <c r="W63"/>
  <c r="W60"/>
  <c r="W57"/>
  <c r="W54"/>
  <c r="W51"/>
  <c r="W48"/>
  <c r="W45"/>
  <c r="W42"/>
  <c r="X96"/>
  <c r="X93"/>
  <c r="X90"/>
  <c r="X87"/>
  <c r="X84"/>
  <c r="X81"/>
  <c r="X78"/>
  <c r="X75"/>
  <c r="X72"/>
  <c r="X69"/>
  <c r="X66"/>
  <c r="X63"/>
  <c r="X60"/>
  <c r="X57"/>
  <c r="X54"/>
  <c r="X51"/>
  <c r="X48"/>
  <c r="X45"/>
  <c r="X42"/>
  <c r="W97"/>
  <c r="W94"/>
  <c r="W91"/>
  <c r="W88"/>
  <c r="W85"/>
  <c r="W82"/>
  <c r="W79"/>
  <c r="W76"/>
  <c r="W73"/>
  <c r="W70"/>
  <c r="W67"/>
  <c r="W64"/>
  <c r="W61"/>
  <c r="W58"/>
  <c r="W55"/>
  <c r="W52"/>
  <c r="W49"/>
  <c r="W46"/>
  <c r="W43"/>
  <c r="X97"/>
  <c r="X94"/>
  <c r="X91"/>
  <c r="X88"/>
  <c r="X85"/>
  <c r="X82"/>
  <c r="X79"/>
  <c r="X76"/>
  <c r="X73"/>
  <c r="X70"/>
  <c r="X67"/>
  <c r="X64"/>
  <c r="X61"/>
  <c r="X58"/>
  <c r="X55"/>
  <c r="X52"/>
  <c r="X49"/>
  <c r="X46"/>
  <c r="X43"/>
  <c r="W98"/>
  <c r="W95"/>
  <c r="W92"/>
  <c r="W89"/>
  <c r="W86"/>
  <c r="W83"/>
  <c r="W80"/>
  <c r="W77"/>
  <c r="W74"/>
  <c r="W71"/>
  <c r="W68"/>
  <c r="W65"/>
  <c r="W62"/>
  <c r="W59"/>
  <c r="W56"/>
  <c r="W53"/>
  <c r="W50"/>
  <c r="W47"/>
  <c r="W44"/>
  <c r="W41"/>
  <c r="X98"/>
  <c r="X95"/>
  <c r="X92"/>
  <c r="X89"/>
  <c r="X86"/>
  <c r="X83"/>
  <c r="X80"/>
  <c r="X77"/>
  <c r="X74"/>
  <c r="X71"/>
  <c r="X68"/>
  <c r="X65"/>
  <c r="X62"/>
  <c r="X59"/>
  <c r="X56"/>
  <c r="X53"/>
  <c r="X50"/>
  <c r="X47"/>
  <c r="X44"/>
  <c r="X41"/>
  <c r="I31" i="16"/>
  <c r="F31"/>
  <c r="I30"/>
  <c r="F30"/>
  <c r="I29"/>
  <c r="F29"/>
  <c r="I28"/>
  <c r="F28"/>
  <c r="I27"/>
  <c r="F27"/>
  <c r="I26"/>
  <c r="F26"/>
  <c r="I25"/>
  <c r="F25"/>
  <c r="I24"/>
  <c r="F24"/>
  <c r="I23"/>
  <c r="F23"/>
  <c r="I22"/>
  <c r="F22"/>
  <c r="I21"/>
  <c r="F21"/>
  <c r="I20"/>
  <c r="F20"/>
  <c r="I19"/>
  <c r="F19"/>
  <c r="I18"/>
  <c r="F18"/>
  <c r="I17"/>
  <c r="F17"/>
  <c r="I16"/>
  <c r="F16"/>
  <c r="I15"/>
  <c r="F15"/>
  <c r="I14"/>
  <c r="F14"/>
  <c r="I13"/>
  <c r="F13"/>
  <c r="I12"/>
  <c r="F12"/>
  <c r="I11"/>
  <c r="F11"/>
  <c r="I10"/>
  <c r="F10"/>
  <c r="I9"/>
  <c r="F9"/>
  <c r="I8"/>
  <c r="F8"/>
  <c r="I7"/>
  <c r="F7"/>
  <c r="A7"/>
  <c r="A6"/>
  <c r="B7" l="1"/>
  <c r="B6"/>
  <c r="I22" i="14"/>
  <c r="F22"/>
  <c r="I21"/>
  <c r="F21"/>
  <c r="I20"/>
  <c r="F20"/>
  <c r="I19"/>
  <c r="F19"/>
  <c r="I18"/>
  <c r="F18"/>
  <c r="I17"/>
  <c r="F17"/>
  <c r="I16"/>
  <c r="F16"/>
  <c r="I15"/>
  <c r="F15"/>
  <c r="I14"/>
  <c r="F14"/>
  <c r="I13"/>
  <c r="F13"/>
  <c r="I12"/>
  <c r="F12"/>
  <c r="I11"/>
  <c r="F11"/>
  <c r="I10"/>
  <c r="F10"/>
  <c r="I9"/>
  <c r="F9"/>
  <c r="I8"/>
  <c r="F8"/>
  <c r="I7"/>
  <c r="F7"/>
  <c r="A7"/>
  <c r="A6"/>
  <c r="D4"/>
  <c r="F4"/>
  <c r="B7" l="1"/>
  <c r="B6"/>
  <c r="A8" i="13"/>
  <c r="P32"/>
  <c r="P26"/>
  <c r="P20"/>
  <c r="P14"/>
  <c r="P33"/>
  <c r="M33"/>
  <c r="M32"/>
  <c r="P31"/>
  <c r="M31"/>
  <c r="P30"/>
  <c r="M30"/>
  <c r="P29"/>
  <c r="M29"/>
  <c r="P28"/>
  <c r="M28"/>
  <c r="P27"/>
  <c r="M27"/>
  <c r="M26"/>
  <c r="P25"/>
  <c r="M25"/>
  <c r="P24"/>
  <c r="M24"/>
  <c r="P23"/>
  <c r="M23"/>
  <c r="P22"/>
  <c r="M22"/>
  <c r="P21"/>
  <c r="M21"/>
  <c r="M20"/>
  <c r="P19"/>
  <c r="M19"/>
  <c r="P18"/>
  <c r="M18"/>
  <c r="P17"/>
  <c r="M17"/>
  <c r="P16"/>
  <c r="M16"/>
  <c r="P15"/>
  <c r="M15"/>
  <c r="M14"/>
  <c r="P13"/>
  <c r="M13"/>
  <c r="P12"/>
  <c r="M12"/>
  <c r="P11"/>
  <c r="M11"/>
  <c r="P10"/>
  <c r="M10"/>
  <c r="P9"/>
  <c r="M9"/>
  <c r="P8"/>
  <c r="M8"/>
  <c r="K3"/>
  <c r="Q45" s="1" a="1"/>
  <c r="Q47" l="1"/>
  <c r="Q50"/>
  <c r="Q53"/>
  <c r="Q56"/>
  <c r="Q59"/>
  <c r="Q62"/>
  <c r="Q65"/>
  <c r="Q68"/>
  <c r="Q71"/>
  <c r="Q74"/>
  <c r="Q77"/>
  <c r="Q80"/>
  <c r="Q83"/>
  <c r="Q86"/>
  <c r="Q89"/>
  <c r="Q92"/>
  <c r="Q95"/>
  <c r="Q98"/>
  <c r="Q101"/>
  <c r="R46"/>
  <c r="R49"/>
  <c r="R52"/>
  <c r="R55"/>
  <c r="R58"/>
  <c r="R61"/>
  <c r="R64"/>
  <c r="R67"/>
  <c r="R70"/>
  <c r="R73"/>
  <c r="R76"/>
  <c r="R79"/>
  <c r="R82"/>
  <c r="R85"/>
  <c r="R88"/>
  <c r="R91"/>
  <c r="R94"/>
  <c r="R97"/>
  <c r="R100"/>
  <c r="Q46"/>
  <c r="Q49"/>
  <c r="Q52"/>
  <c r="Q55"/>
  <c r="Q58"/>
  <c r="Q61"/>
  <c r="Q64"/>
  <c r="Q67"/>
  <c r="Q70"/>
  <c r="Q73"/>
  <c r="Q76"/>
  <c r="Q79"/>
  <c r="Q82"/>
  <c r="Q85"/>
  <c r="Q88"/>
  <c r="Q91"/>
  <c r="Q94"/>
  <c r="Q97"/>
  <c r="Q100"/>
  <c r="R45"/>
  <c r="R48"/>
  <c r="R51"/>
  <c r="R54"/>
  <c r="R57"/>
  <c r="R60"/>
  <c r="R63"/>
  <c r="R66"/>
  <c r="R69"/>
  <c r="R72"/>
  <c r="R75"/>
  <c r="R78"/>
  <c r="R81"/>
  <c r="R84"/>
  <c r="R87"/>
  <c r="R90"/>
  <c r="R93"/>
  <c r="R96"/>
  <c r="R99"/>
  <c r="R102"/>
  <c r="Q45"/>
  <c r="Q48"/>
  <c r="Q51"/>
  <c r="Q54"/>
  <c r="Q57"/>
  <c r="Q60"/>
  <c r="Q63"/>
  <c r="Q66"/>
  <c r="Q69"/>
  <c r="Q72"/>
  <c r="Q75"/>
  <c r="Q78"/>
  <c r="Q81"/>
  <c r="Q84"/>
  <c r="Q87"/>
  <c r="Q90"/>
  <c r="Q93"/>
  <c r="Q96"/>
  <c r="Q99"/>
  <c r="Q102"/>
  <c r="R47"/>
  <c r="R50"/>
  <c r="R53"/>
  <c r="R56"/>
  <c r="R59"/>
  <c r="R62"/>
  <c r="R65"/>
  <c r="R68"/>
  <c r="R71"/>
  <c r="R74"/>
  <c r="R77"/>
  <c r="R80"/>
  <c r="R83"/>
  <c r="R86"/>
  <c r="R89"/>
  <c r="R92"/>
  <c r="R95"/>
  <c r="R98"/>
  <c r="R101"/>
  <c r="AH33"/>
  <c r="AH32"/>
  <c r="AH31"/>
  <c r="AH30"/>
  <c r="AH29"/>
  <c r="AH28"/>
  <c r="AE33"/>
  <c r="AE32"/>
  <c r="AE31"/>
  <c r="AE30"/>
  <c r="AE29"/>
  <c r="AE28"/>
  <c r="Y33"/>
  <c r="Y32"/>
  <c r="Y31"/>
  <c r="Y30"/>
  <c r="Y29"/>
  <c r="Y28"/>
  <c r="V33"/>
  <c r="V32"/>
  <c r="V31"/>
  <c r="V30"/>
  <c r="V29"/>
  <c r="V28"/>
  <c r="I41"/>
  <c r="I40"/>
  <c r="I39"/>
  <c r="I38"/>
  <c r="I37"/>
  <c r="I36"/>
  <c r="I35"/>
  <c r="I34"/>
  <c r="I33"/>
  <c r="F41"/>
  <c r="F40"/>
  <c r="F39"/>
  <c r="F38"/>
  <c r="F37"/>
  <c r="F36"/>
  <c r="F35"/>
  <c r="F34"/>
  <c r="F33"/>
  <c r="I32"/>
  <c r="F32"/>
  <c r="I31"/>
  <c r="F31"/>
  <c r="I30"/>
  <c r="F30"/>
  <c r="I29"/>
  <c r="F29"/>
  <c r="AH27"/>
  <c r="AE27"/>
  <c r="Y27"/>
  <c r="V27"/>
  <c r="I28"/>
  <c r="F28"/>
  <c r="AH26"/>
  <c r="AE26"/>
  <c r="Y26"/>
  <c r="V26"/>
  <c r="I27"/>
  <c r="F27"/>
  <c r="AH25"/>
  <c r="AE25"/>
  <c r="Y25"/>
  <c r="V25"/>
  <c r="I26"/>
  <c r="F26"/>
  <c r="AH24"/>
  <c r="AE24"/>
  <c r="Y24"/>
  <c r="V24"/>
  <c r="I25"/>
  <c r="F25"/>
  <c r="AH23"/>
  <c r="AE23"/>
  <c r="Y23"/>
  <c r="V23"/>
  <c r="I24"/>
  <c r="F24"/>
  <c r="AH22"/>
  <c r="AE22"/>
  <c r="Y22"/>
  <c r="V22"/>
  <c r="I23"/>
  <c r="F23"/>
  <c r="AH21"/>
  <c r="AE21"/>
  <c r="Y21"/>
  <c r="V21"/>
  <c r="I22"/>
  <c r="F22"/>
  <c r="AH20"/>
  <c r="AE20"/>
  <c r="Y20"/>
  <c r="V20"/>
  <c r="I21"/>
  <c r="F21"/>
  <c r="AH19"/>
  <c r="AE19"/>
  <c r="Y19"/>
  <c r="V19"/>
  <c r="I20"/>
  <c r="F20"/>
  <c r="AH18"/>
  <c r="AE18"/>
  <c r="Y18"/>
  <c r="V18"/>
  <c r="I19"/>
  <c r="F19"/>
  <c r="AH17"/>
  <c r="AE17"/>
  <c r="Y17"/>
  <c r="V17"/>
  <c r="I18"/>
  <c r="F18"/>
  <c r="AH16"/>
  <c r="AE16"/>
  <c r="Y16"/>
  <c r="V16"/>
  <c r="I17"/>
  <c r="F17"/>
  <c r="AH15"/>
  <c r="AE15"/>
  <c r="Y15"/>
  <c r="V15"/>
  <c r="I16"/>
  <c r="F16"/>
  <c r="AH14"/>
  <c r="AE14"/>
  <c r="Y14"/>
  <c r="V14"/>
  <c r="I15"/>
  <c r="F15"/>
  <c r="AH13"/>
  <c r="AE13"/>
  <c r="Y13"/>
  <c r="V13"/>
  <c r="I14"/>
  <c r="F14"/>
  <c r="AH12"/>
  <c r="AE12"/>
  <c r="Y12"/>
  <c r="V12"/>
  <c r="I13"/>
  <c r="F13"/>
  <c r="AH11"/>
  <c r="AE11"/>
  <c r="Y11"/>
  <c r="V11"/>
  <c r="I12"/>
  <c r="F12"/>
  <c r="AH10"/>
  <c r="AE10"/>
  <c r="Y10"/>
  <c r="V10"/>
  <c r="I11"/>
  <c r="F11"/>
  <c r="AH9"/>
  <c r="AE9"/>
  <c r="Y9"/>
  <c r="V9"/>
  <c r="I10"/>
  <c r="F10"/>
  <c r="I9"/>
  <c r="F9"/>
  <c r="A10"/>
  <c r="AH8"/>
  <c r="AE8"/>
  <c r="Y8"/>
  <c r="V8"/>
  <c r="I8"/>
  <c r="F8"/>
  <c r="A9"/>
  <c r="I7"/>
  <c r="F7"/>
  <c r="A7"/>
  <c r="A6"/>
  <c r="T3"/>
  <c r="T45" s="1" a="1"/>
  <c r="AC3"/>
  <c r="W45" s="1" a="1"/>
  <c r="F4"/>
  <c r="AI8" s="1" a="1"/>
  <c r="D4"/>
  <c r="Q8" a="1"/>
  <c r="Z8" a="1"/>
  <c r="Q10" l="1"/>
  <c r="R10" s="1"/>
  <c r="Q25"/>
  <c r="Q9"/>
  <c r="Q20"/>
  <c r="Q24"/>
  <c r="R24" s="1"/>
  <c r="Q30"/>
  <c r="Q13"/>
  <c r="R13" s="1"/>
  <c r="Q16"/>
  <c r="R16" s="1"/>
  <c r="Q14"/>
  <c r="Q18"/>
  <c r="Q8"/>
  <c r="Q23"/>
  <c r="Q27"/>
  <c r="R27" s="1"/>
  <c r="Q31"/>
  <c r="R31" s="1"/>
  <c r="Q26"/>
  <c r="Q12"/>
  <c r="Q28"/>
  <c r="Q17"/>
  <c r="Q21"/>
  <c r="R21" s="1"/>
  <c r="Q19"/>
  <c r="Q29"/>
  <c r="Q22"/>
  <c r="Q11"/>
  <c r="Q15"/>
  <c r="Q32"/>
  <c r="R32" s="1"/>
  <c r="Q33"/>
  <c r="Z17"/>
  <c r="Z28"/>
  <c r="Z8"/>
  <c r="Z19"/>
  <c r="Z11"/>
  <c r="AA11" s="1"/>
  <c r="Z22"/>
  <c r="Z33"/>
  <c r="Z13"/>
  <c r="Z30"/>
  <c r="Z16"/>
  <c r="Z27"/>
  <c r="AA27" s="1"/>
  <c r="Z32"/>
  <c r="Z24"/>
  <c r="Z10"/>
  <c r="Z21"/>
  <c r="Z26"/>
  <c r="Z18"/>
  <c r="AA18" s="1"/>
  <c r="Z29"/>
  <c r="Z15"/>
  <c r="Z20"/>
  <c r="Z31"/>
  <c r="Z12"/>
  <c r="Z23"/>
  <c r="AA23" s="1"/>
  <c r="Z9"/>
  <c r="Z14"/>
  <c r="Z25"/>
  <c r="AI33"/>
  <c r="AI29"/>
  <c r="AI25"/>
  <c r="AJ25" s="1"/>
  <c r="AI20"/>
  <c r="AI21"/>
  <c r="AI23"/>
  <c r="AI13"/>
  <c r="AI15"/>
  <c r="AI8"/>
  <c r="AI30"/>
  <c r="AI17"/>
  <c r="AI26"/>
  <c r="AI28"/>
  <c r="AJ28" s="1"/>
  <c r="AI22"/>
  <c r="AI24"/>
  <c r="AJ24" s="1"/>
  <c r="AI18"/>
  <c r="AI32"/>
  <c r="AI27"/>
  <c r="AI16"/>
  <c r="AI31"/>
  <c r="AI12"/>
  <c r="AJ12" s="1"/>
  <c r="AI14"/>
  <c r="AI9"/>
  <c r="AI10"/>
  <c r="AI19"/>
  <c r="AJ19" s="1"/>
  <c r="AI11"/>
  <c r="R8"/>
  <c r="R19"/>
  <c r="R30"/>
  <c r="R11"/>
  <c r="R9"/>
  <c r="R25"/>
  <c r="R22"/>
  <c r="R17"/>
  <c r="R28"/>
  <c r="R15"/>
  <c r="R23"/>
  <c r="R14"/>
  <c r="R12"/>
  <c r="R29"/>
  <c r="R26"/>
  <c r="R18"/>
  <c r="R33"/>
  <c r="R20"/>
  <c r="W47"/>
  <c r="W50"/>
  <c r="W53"/>
  <c r="W56"/>
  <c r="W59"/>
  <c r="W62"/>
  <c r="W65"/>
  <c r="W68"/>
  <c r="W71"/>
  <c r="W74"/>
  <c r="W77"/>
  <c r="W80"/>
  <c r="W83"/>
  <c r="W86"/>
  <c r="W89"/>
  <c r="W92"/>
  <c r="W95"/>
  <c r="W98"/>
  <c r="W101"/>
  <c r="X46"/>
  <c r="X49"/>
  <c r="X52"/>
  <c r="X55"/>
  <c r="X58"/>
  <c r="X61"/>
  <c r="X64"/>
  <c r="X67"/>
  <c r="X70"/>
  <c r="X73"/>
  <c r="X76"/>
  <c r="X79"/>
  <c r="X82"/>
  <c r="X85"/>
  <c r="X88"/>
  <c r="X91"/>
  <c r="X94"/>
  <c r="X97"/>
  <c r="X100"/>
  <c r="W46"/>
  <c r="W49"/>
  <c r="W52"/>
  <c r="W55"/>
  <c r="W58"/>
  <c r="W61"/>
  <c r="W64"/>
  <c r="W67"/>
  <c r="W70"/>
  <c r="W73"/>
  <c r="W76"/>
  <c r="W79"/>
  <c r="W82"/>
  <c r="W85"/>
  <c r="W88"/>
  <c r="W91"/>
  <c r="W94"/>
  <c r="W97"/>
  <c r="W100"/>
  <c r="X45"/>
  <c r="X48"/>
  <c r="X51"/>
  <c r="X54"/>
  <c r="X57"/>
  <c r="X60"/>
  <c r="X63"/>
  <c r="X66"/>
  <c r="X69"/>
  <c r="X72"/>
  <c r="X75"/>
  <c r="X78"/>
  <c r="X81"/>
  <c r="X84"/>
  <c r="X87"/>
  <c r="X90"/>
  <c r="X93"/>
  <c r="X96"/>
  <c r="X99"/>
  <c r="X102"/>
  <c r="W45"/>
  <c r="W48"/>
  <c r="W51"/>
  <c r="W54"/>
  <c r="W57"/>
  <c r="W60"/>
  <c r="W63"/>
  <c r="W66"/>
  <c r="W69"/>
  <c r="W72"/>
  <c r="W75"/>
  <c r="W78"/>
  <c r="W81"/>
  <c r="W84"/>
  <c r="W87"/>
  <c r="W90"/>
  <c r="W93"/>
  <c r="W96"/>
  <c r="W99"/>
  <c r="W102"/>
  <c r="X47"/>
  <c r="X50"/>
  <c r="X53"/>
  <c r="X56"/>
  <c r="X59"/>
  <c r="X62"/>
  <c r="X65"/>
  <c r="X68"/>
  <c r="X71"/>
  <c r="X74"/>
  <c r="X77"/>
  <c r="X80"/>
  <c r="X83"/>
  <c r="X86"/>
  <c r="X89"/>
  <c r="X92"/>
  <c r="X95"/>
  <c r="X98"/>
  <c r="X101"/>
  <c r="T47"/>
  <c r="T50"/>
  <c r="T53"/>
  <c r="T56"/>
  <c r="T59"/>
  <c r="T62"/>
  <c r="T65"/>
  <c r="T68"/>
  <c r="T71"/>
  <c r="T74"/>
  <c r="T77"/>
  <c r="T80"/>
  <c r="T83"/>
  <c r="T86"/>
  <c r="T89"/>
  <c r="T92"/>
  <c r="T95"/>
  <c r="T98"/>
  <c r="T101"/>
  <c r="U46"/>
  <c r="U49"/>
  <c r="U52"/>
  <c r="U55"/>
  <c r="U58"/>
  <c r="U61"/>
  <c r="U64"/>
  <c r="U67"/>
  <c r="U70"/>
  <c r="U73"/>
  <c r="U76"/>
  <c r="U79"/>
  <c r="U82"/>
  <c r="U85"/>
  <c r="U88"/>
  <c r="U91"/>
  <c r="U94"/>
  <c r="U97"/>
  <c r="U100"/>
  <c r="T46"/>
  <c r="T49"/>
  <c r="T52"/>
  <c r="T55"/>
  <c r="T58"/>
  <c r="T61"/>
  <c r="T64"/>
  <c r="T67"/>
  <c r="T70"/>
  <c r="T73"/>
  <c r="T76"/>
  <c r="T79"/>
  <c r="T82"/>
  <c r="T85"/>
  <c r="T88"/>
  <c r="T91"/>
  <c r="T94"/>
  <c r="T97"/>
  <c r="T100"/>
  <c r="U45"/>
  <c r="U48"/>
  <c r="U51"/>
  <c r="U54"/>
  <c r="U57"/>
  <c r="U60"/>
  <c r="U63"/>
  <c r="U66"/>
  <c r="U69"/>
  <c r="U72"/>
  <c r="U75"/>
  <c r="U78"/>
  <c r="U81"/>
  <c r="U84"/>
  <c r="U87"/>
  <c r="U90"/>
  <c r="U93"/>
  <c r="U96"/>
  <c r="U99"/>
  <c r="U102"/>
  <c r="T45"/>
  <c r="T48"/>
  <c r="T51"/>
  <c r="T54"/>
  <c r="T57"/>
  <c r="T60"/>
  <c r="T63"/>
  <c r="T66"/>
  <c r="T69"/>
  <c r="T72"/>
  <c r="T75"/>
  <c r="T78"/>
  <c r="T81"/>
  <c r="T84"/>
  <c r="T87"/>
  <c r="T90"/>
  <c r="T93"/>
  <c r="T96"/>
  <c r="T99"/>
  <c r="T102"/>
  <c r="U47"/>
  <c r="U50"/>
  <c r="U53"/>
  <c r="U56"/>
  <c r="U59"/>
  <c r="U62"/>
  <c r="U65"/>
  <c r="U68"/>
  <c r="U71"/>
  <c r="U74"/>
  <c r="U77"/>
  <c r="U80"/>
  <c r="U83"/>
  <c r="U86"/>
  <c r="U89"/>
  <c r="U92"/>
  <c r="U95"/>
  <c r="U98"/>
  <c r="U101"/>
  <c r="AJ11"/>
  <c r="AJ17"/>
  <c r="AJ23"/>
  <c r="AJ29"/>
  <c r="AJ10"/>
  <c r="AJ16"/>
  <c r="AJ22"/>
  <c r="AJ13"/>
  <c r="AJ15"/>
  <c r="AJ21"/>
  <c r="AJ27"/>
  <c r="AJ33"/>
  <c r="AJ14"/>
  <c r="AJ20"/>
  <c r="AJ26"/>
  <c r="AJ32"/>
  <c r="AJ31"/>
  <c r="AJ18"/>
  <c r="AJ30"/>
  <c r="AA17"/>
  <c r="AA29"/>
  <c r="AA10"/>
  <c r="AA16"/>
  <c r="AA28"/>
  <c r="AA9"/>
  <c r="AA15"/>
  <c r="AA21"/>
  <c r="AA33"/>
  <c r="AA14"/>
  <c r="AA20"/>
  <c r="AA26"/>
  <c r="AA32"/>
  <c r="AA8"/>
  <c r="AA13"/>
  <c r="AA19"/>
  <c r="AA25"/>
  <c r="AA31"/>
  <c r="AA12"/>
  <c r="AA24"/>
  <c r="AA30"/>
  <c r="AA22"/>
  <c r="AJ8"/>
  <c r="AJ9"/>
  <c r="B7"/>
  <c r="B6"/>
  <c r="P28" i="1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Y28"/>
  <c r="Y27"/>
  <c r="Y26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F4"/>
  <c r="Z8" s="1" a="1"/>
  <c r="V34"/>
  <c r="D4"/>
  <c r="W34"/>
  <c r="Q8" a="1"/>
  <c r="Q12" l="1"/>
  <c r="Q18"/>
  <c r="Q24"/>
  <c r="Q11"/>
  <c r="Q17"/>
  <c r="Q23"/>
  <c r="Q10"/>
  <c r="Q16"/>
  <c r="Q22"/>
  <c r="Q28"/>
  <c r="Q9"/>
  <c r="Q15"/>
  <c r="Q21"/>
  <c r="Q27"/>
  <c r="Q8"/>
  <c r="Q14"/>
  <c r="Q20"/>
  <c r="Q26"/>
  <c r="Q13"/>
  <c r="Q19"/>
  <c r="Q25"/>
  <c r="Z12"/>
  <c r="AA12" s="1"/>
  <c r="Z18"/>
  <c r="AA18" s="1"/>
  <c r="Z24"/>
  <c r="AA24" s="1"/>
  <c r="Z11"/>
  <c r="AA11" s="1"/>
  <c r="Z17"/>
  <c r="AA17" s="1"/>
  <c r="Z23"/>
  <c r="AA23" s="1"/>
  <c r="Z10"/>
  <c r="AA10" s="1"/>
  <c r="Z16"/>
  <c r="AA16" s="1"/>
  <c r="Z22"/>
  <c r="AA22" s="1"/>
  <c r="Z28"/>
  <c r="AA28" s="1"/>
  <c r="Z9"/>
  <c r="AA9" s="1"/>
  <c r="Z15"/>
  <c r="AA15" s="1"/>
  <c r="Z21"/>
  <c r="AA21" s="1"/>
  <c r="Z27"/>
  <c r="AA27" s="1"/>
  <c r="Z8"/>
  <c r="AA8" s="1"/>
  <c r="Z14"/>
  <c r="AA14" s="1"/>
  <c r="Z20"/>
  <c r="AA20" s="1"/>
  <c r="Z26"/>
  <c r="AA26" s="1"/>
  <c r="Z13"/>
  <c r="AA13" s="1"/>
  <c r="Z19"/>
  <c r="AA19" s="1"/>
  <c r="Z25"/>
  <c r="AA25" s="1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I7"/>
  <c r="I9" i="3"/>
  <c r="C9"/>
  <c r="C10"/>
  <c r="C8"/>
  <c r="C7"/>
  <c r="C5"/>
  <c r="D10"/>
  <c r="D9"/>
  <c r="D8"/>
  <c r="D7"/>
  <c r="D6"/>
  <c r="D5"/>
  <c r="A9" i="1" l="1"/>
  <c r="A10"/>
  <c r="AC3"/>
  <c r="Q33" s="1" a="1"/>
  <c r="R33" l="1"/>
  <c r="R36"/>
  <c r="R39"/>
  <c r="R42"/>
  <c r="R45"/>
  <c r="R48"/>
  <c r="R51"/>
  <c r="R54"/>
  <c r="R57"/>
  <c r="R60"/>
  <c r="R63"/>
  <c r="R66"/>
  <c r="R69"/>
  <c r="R72"/>
  <c r="R75"/>
  <c r="R78"/>
  <c r="Q42"/>
  <c r="Q78"/>
  <c r="Q33"/>
  <c r="Q45"/>
  <c r="Q54"/>
  <c r="Q66"/>
  <c r="R35"/>
  <c r="R38"/>
  <c r="R41"/>
  <c r="R44"/>
  <c r="R47"/>
  <c r="R50"/>
  <c r="R53"/>
  <c r="R56"/>
  <c r="R59"/>
  <c r="R62"/>
  <c r="R65"/>
  <c r="R68"/>
  <c r="R71"/>
  <c r="R74"/>
  <c r="R77"/>
  <c r="R80"/>
  <c r="Q35"/>
  <c r="Q38"/>
  <c r="Q41"/>
  <c r="Q44"/>
  <c r="Q47"/>
  <c r="Q50"/>
  <c r="Q53"/>
  <c r="Q56"/>
  <c r="Q59"/>
  <c r="Q62"/>
  <c r="Q65"/>
  <c r="Q68"/>
  <c r="Q71"/>
  <c r="Q74"/>
  <c r="Q77"/>
  <c r="Q80"/>
  <c r="R34"/>
  <c r="R37"/>
  <c r="R40"/>
  <c r="R43"/>
  <c r="R46"/>
  <c r="R49"/>
  <c r="R52"/>
  <c r="R55"/>
  <c r="R58"/>
  <c r="R61"/>
  <c r="R64"/>
  <c r="R67"/>
  <c r="R70"/>
  <c r="R73"/>
  <c r="R76"/>
  <c r="R79"/>
  <c r="Q36"/>
  <c r="Q75"/>
  <c r="Q34"/>
  <c r="Q37"/>
  <c r="Q40"/>
  <c r="Q43"/>
  <c r="Q46"/>
  <c r="Q49"/>
  <c r="Q52"/>
  <c r="Q55"/>
  <c r="Q58"/>
  <c r="Q61"/>
  <c r="Q64"/>
  <c r="Q67"/>
  <c r="Q70"/>
  <c r="Q73"/>
  <c r="Q76"/>
  <c r="Q79"/>
  <c r="Q39"/>
  <c r="Q48"/>
  <c r="Q51"/>
  <c r="Q57"/>
  <c r="Q60"/>
  <c r="Q63"/>
  <c r="Q69"/>
  <c r="Q72"/>
  <c r="AM19" l="1"/>
  <c r="AM18"/>
  <c r="AM17"/>
  <c r="AM16"/>
  <c r="AM15"/>
  <c r="AM14"/>
  <c r="AM13"/>
  <c r="AM12"/>
  <c r="AM11"/>
  <c r="AM10"/>
  <c r="AM9"/>
  <c r="AM8"/>
  <c r="AM7"/>
  <c r="AF21"/>
  <c r="AF20"/>
  <c r="AF19"/>
  <c r="AF18"/>
  <c r="AF17"/>
  <c r="AF16"/>
  <c r="AF15"/>
  <c r="AF14"/>
  <c r="AF13"/>
  <c r="AF12"/>
  <c r="AF11"/>
  <c r="AF10"/>
  <c r="AF9"/>
  <c r="AF8"/>
  <c r="AF7"/>
  <c r="K3"/>
  <c r="K33" a="1"/>
  <c r="AJ4"/>
  <c r="AC4"/>
  <c r="B10" l="1"/>
  <c r="K35"/>
  <c r="K38"/>
  <c r="K41"/>
  <c r="K44"/>
  <c r="K47"/>
  <c r="K50"/>
  <c r="K53"/>
  <c r="K56"/>
  <c r="K59"/>
  <c r="K62"/>
  <c r="K65"/>
  <c r="K68"/>
  <c r="L34"/>
  <c r="L37"/>
  <c r="L40"/>
  <c r="L43"/>
  <c r="L46"/>
  <c r="L49"/>
  <c r="L52"/>
  <c r="L55"/>
  <c r="L58"/>
  <c r="L61"/>
  <c r="L64"/>
  <c r="L67"/>
  <c r="K34"/>
  <c r="K37"/>
  <c r="K40"/>
  <c r="K43"/>
  <c r="K46"/>
  <c r="K49"/>
  <c r="K52"/>
  <c r="K55"/>
  <c r="K58"/>
  <c r="K61"/>
  <c r="K64"/>
  <c r="K67"/>
  <c r="L33"/>
  <c r="L36"/>
  <c r="L39"/>
  <c r="L42"/>
  <c r="L45"/>
  <c r="L48"/>
  <c r="L51"/>
  <c r="L54"/>
  <c r="L57"/>
  <c r="L60"/>
  <c r="L63"/>
  <c r="L66"/>
  <c r="L69"/>
  <c r="K33"/>
  <c r="K36"/>
  <c r="K39"/>
  <c r="K42"/>
  <c r="K45"/>
  <c r="K48"/>
  <c r="K51"/>
  <c r="K54"/>
  <c r="K57"/>
  <c r="K60"/>
  <c r="K63"/>
  <c r="K66"/>
  <c r="K69"/>
  <c r="L38"/>
  <c r="L47"/>
  <c r="L50"/>
  <c r="L56"/>
  <c r="L59"/>
  <c r="L65"/>
  <c r="L68"/>
  <c r="L35"/>
  <c r="L41"/>
  <c r="L44"/>
  <c r="L53"/>
  <c r="L62"/>
  <c r="R8"/>
  <c r="R14"/>
  <c r="R20"/>
  <c r="R26"/>
  <c r="R13"/>
  <c r="R19"/>
  <c r="R25"/>
  <c r="R12"/>
  <c r="R18"/>
  <c r="R24"/>
  <c r="R11"/>
  <c r="R23"/>
  <c r="R10"/>
  <c r="R16"/>
  <c r="R28"/>
  <c r="R15"/>
  <c r="R27"/>
  <c r="R17"/>
  <c r="R22"/>
  <c r="R9"/>
  <c r="R21"/>
  <c r="AG7" a="1"/>
  <c r="AG21" l="1"/>
  <c r="AH21" s="1"/>
  <c r="AG19"/>
  <c r="AG15"/>
  <c r="AG13"/>
  <c r="AG9"/>
  <c r="AG7"/>
  <c r="AH7" s="1"/>
  <c r="AG10"/>
  <c r="AG20"/>
  <c r="AG16"/>
  <c r="AG17"/>
  <c r="AG14"/>
  <c r="AG18"/>
  <c r="AG11"/>
  <c r="AG8"/>
  <c r="AH8" s="1"/>
  <c r="AG12"/>
  <c r="A11"/>
  <c r="A6"/>
  <c r="B11" l="1"/>
  <c r="B6"/>
  <c r="A8" l="1"/>
  <c r="A7"/>
  <c r="B7"/>
  <c r="AH20"/>
  <c r="AH16"/>
  <c r="AH17"/>
  <c r="AH18"/>
  <c r="AH19"/>
  <c r="AH10" l="1"/>
  <c r="AH12"/>
  <c r="AH11"/>
  <c r="AH9"/>
  <c r="AH13"/>
  <c r="AH14"/>
  <c r="AH15"/>
  <c r="K4"/>
  <c r="V35"/>
  <c r="W35"/>
  <c r="B8" l="1"/>
  <c r="T4" i="18"/>
  <c r="K4"/>
  <c r="AC4"/>
  <c r="AC4" i="17"/>
  <c r="T4"/>
  <c r="T2"/>
  <c r="K2"/>
  <c r="AC2"/>
  <c r="K4"/>
  <c r="T4" i="13"/>
  <c r="AC4"/>
  <c r="K4"/>
  <c r="K2" i="1"/>
  <c r="T4"/>
  <c r="AC2"/>
  <c r="W33"/>
  <c r="V33"/>
  <c r="B9" i="18" l="1"/>
  <c r="B8"/>
  <c r="B10"/>
  <c r="B8" i="17"/>
  <c r="B9"/>
  <c r="B10"/>
  <c r="B10" i="13"/>
  <c r="B9"/>
  <c r="B8"/>
  <c r="B9" i="1"/>
  <c r="AC2" i="18"/>
  <c r="T2"/>
  <c r="K2"/>
  <c r="AL2"/>
  <c r="K2" i="13"/>
  <c r="AC2"/>
  <c r="T2"/>
  <c r="T2" i="1"/>
</calcChain>
</file>

<file path=xl/connections.xml><?xml version="1.0" encoding="utf-8"?>
<connections xmlns="http://schemas.openxmlformats.org/spreadsheetml/2006/main">
  <connection id="1" name="Highlander.Market.QR_LIVE.DiscountCurve.AUD-LIBOR-SENIOR" type="4" refreshedVersion="0" background="1" saveData="1">
    <webPr xml="1" sourceData="1" parsePre="1" consecutive="1" url="H:\QR\Portfolio Valuer\Market Data\Highlander.Market.QR_LIVE.DiscountCurve.AUD-LIBOR-SENIOR.xml" htmlTables="1"/>
  </connection>
  <connection id="2" name="Highlander.Market.QR_LIVE.DiscountCurve.EUR-LIBOR-SENIOR" type="4" refreshedVersion="0" background="1">
    <webPr xml="1" sourceData="1" parsePre="1" consecutive="1" url="H:\QR\Portfolio Valuer\Market Data\Highlander.Market.QR_LIVE.DiscountCurve.EUR-LIBOR-SENIOR.xml" htmlTables="1"/>
  </connection>
  <connection id="3" name="Highlander.Market.QR_LIVE.DiscountCurve.GBP-LIBOR-SENIOR" type="4" refreshedVersion="0" background="1">
    <webPr xml="1" sourceData="1" parsePre="1" consecutive="1" url="H:\QR\Portfolio Valuer\Market Data\Highlander.Market.QR_LIVE.DiscountCurve.GBP-LIBOR-SENIOR.xml" htmlTables="1"/>
  </connection>
  <connection id="4" name="Highlander.Market.QR_LIVE.DiscountCurve.JPY-LIBOR-SENIOR" type="4" refreshedVersion="0" background="1">
    <webPr xml="1" sourceData="1" parsePre="1" consecutive="1" url="H:\QR\Portfolio Valuer\Market Data\Highlander.Market.QR_LIVE.DiscountCurve.JPY-LIBOR-SENIOR.xml" htmlTables="1"/>
  </connection>
  <connection id="5" name="Highlander.Market.QR_LIVE.DiscountCurve.NZD-LIBOR-SENIOR" type="4" refreshedVersion="0" background="1">
    <webPr xml="1" sourceData="1" parsePre="1" consecutive="1" url="H:\QR\Portfolio Valuer\Market Data\Highlander.Market.QR_LIVE.DiscountCurve.NZD-LIBOR-SENIOR.xml" htmlTables="1"/>
  </connection>
  <connection id="6" name="Highlander.Market.QR_LIVE.DiscountCurve.USD-LIBOR-SENIOR" type="4" refreshedVersion="0" deleted="1" background="1" saveData="1">
    <webPr xml="1" sourceData="1" parsePre="1" consecutive="1" url="H:\QR\Portfolio Valuer\Market Data\Highlander.Market.QR_LIVE.DiscountCurve.USD-LIBOR-SENIOR.xml" htmlTables="1"/>
  </connection>
  <connection id="7" name="Highlander.Market.QR_LIVE.DiscountCurve.USD-LIBOR-SENIOR1" type="4" refreshedVersion="0" background="1" saveData="1">
    <webPr xml="1" sourceData="1" parsePre="1" consecutive="1" url="H:\QR\Portfolio Valuer\Market Data\Highlander.Market.QR_LIVE.DiscountCurve.USD-LIBOR-SENIOR.xml" htmlTables="1"/>
  </connection>
  <connection id="8" name="Highlander.Market.QR_LIVE.FxCurve.AUD-EUR" type="4" refreshedVersion="0" background="1">
    <webPr xml="1" sourceData="1" parsePre="1" consecutive="1" url="H:\QR\Portfolio Valuer\Market Data\Highlander.Market.QR_LIVE.FxCurve.AUD-EUR.xml" htmlTables="1"/>
  </connection>
  <connection id="9" name="Highlander.Market.QR_LIVE.FxCurve.AUD-GBP" type="4" refreshedVersion="0" background="1">
    <webPr xml="1" sourceData="1" parsePre="1" consecutive="1" url="H:\QR\Portfolio Valuer\Market Data\Highlander.Market.QR_LIVE.FxCurve.AUD-GBP.xml" htmlTables="1"/>
  </connection>
  <connection id="10" name="Highlander.Market.QR_LIVE.FxCurve.AUD-JPY" type="4" refreshedVersion="0" background="1">
    <webPr xml="1" sourceData="1" parsePre="1" consecutive="1" url="H:\QR\Portfolio Valuer\Market Data\Highlander.Market.QR_LIVE.FxCurve.AUD-JPY.xml" htmlTables="1"/>
  </connection>
  <connection id="11" name="Highlander.Market.QR_LIVE.FxCurve.AUD-NZD" type="4" refreshedVersion="0" background="1">
    <webPr xml="1" sourceData="1" parsePre="1" consecutive="1" url="H:\QR\Portfolio Valuer\Market Data\Highlander.Market.QR_LIVE.FxCurve.AUD-NZD.xml" htmlTables="1"/>
  </connection>
  <connection id="12" name="Highlander.Market.QR_LIVE.FxCurve.AUD-USD" type="4" refreshedVersion="0" background="1">
    <webPr xml="1" sourceData="1" parsePre="1" consecutive="1" url="H:\QR\Portfolio Valuer\Market Data\Highlander.Market.QR_LIVE.FxCurve.AUD-USD.xml" htmlTables="1"/>
  </connection>
  <connection id="13" name="Highlander.Market.QR_LIVE.RateCurve.AUD-AONIA-OIS-COMPOUND-1D" type="4" refreshedVersion="0" background="1">
    <webPr xml="1" sourceData="1" parsePre="1" consecutive="1" url="H:\QR\Portfolio Valuer\Market Data\Highlander.Market.QR_LIVE.RateCurve.AUD-AONIA-OIS-COMPOUND-1D.xml" htmlTables="1"/>
  </connection>
  <connection id="14" name="Highlander.Market.QR_LIVE.RateCurve.AUD-BBR-BBSW-1M" type="4" refreshedVersion="0" background="1" saveData="1">
    <webPr xml="1" sourceData="1" parsePre="1" consecutive="1" url="H:\QR\Portfolio Valuer\Market Data\Highlander.Market.QR_LIVE.RateCurve.AUD-BBR-BBSW-1M.xml" htmlTables="1"/>
  </connection>
  <connection id="15" name="Highlander.Market.QR_LIVE.RateCurve.AUD-BBR-BBSW-3M" type="4" refreshedVersion="0" background="1">
    <webPr xml="1" sourceData="1" parsePre="1" consecutive="1" url="H:\QR\Portfolio Valuer\Market Data\Highlander.Market.QR_LIVE.RateCurve.AUD-BBR-BBSW-3M.xml" htmlTables="1"/>
  </connection>
  <connection id="16" name="Highlander.Market.QR_LIVE.RateCurve.AUD-BBR-BBSW-6M" type="4" refreshedVersion="0" background="1">
    <webPr xml="1" sourceData="1" parsePre="1" consecutive="1" url="H:\QR\Portfolio Valuer\Market Data\Highlander.Market.QR_LIVE.RateCurve.AUD-BBR-BBSW-6M.xml" htmlTables="1"/>
  </connection>
  <connection id="17" name="Highlander.Market.QR_LIVE.RateCurve.EUR-LIBOR-BBA-3M" type="4" refreshedVersion="0" background="1">
    <webPr xml="1" sourceData="1" parsePre="1" consecutive="1" url="H:\QR\Portfolio Valuer\Market Data\Highlander.Market.QR_LIVE.RateCurve.EUR-LIBOR-BBA-3M.xml" htmlTables="1"/>
  </connection>
  <connection id="18" name="Highlander.Market.QR_LIVE.RateCurve.GBP-LIBOR-BBA-3M" type="4" refreshedVersion="0" background="1">
    <webPr xml="1" sourceData="1" parsePre="1" consecutive="1" url="H:\QR\Portfolio Valuer\Market Data\Highlander.Market.QR_LIVE.RateCurve.GBP-LIBOR-BBA-3M.xml" htmlTables="1"/>
  </connection>
  <connection id="19" name="Highlander.Market.QR_LIVE.RateCurve.JPY-LIBOR-BBA-6M" type="4" refreshedVersion="0" background="1">
    <webPr xml="1" sourceData="1" parsePre="1" consecutive="1" url="H:\QR\Portfolio Valuer\Market Data\Highlander.Market.QR_LIVE.RateCurve.JPY-LIBOR-BBA-6M.xml" htmlTables="1"/>
  </connection>
  <connection id="20" name="Highlander.Market.QR_LIVE.RateCurve.NZD-BBR-FRA-3M" type="4" refreshedVersion="0" background="1">
    <webPr xml="1" sourceData="1" parsePre="1" consecutive="1" url="H:\QR\Portfolio Valuer\Market Data\Highlander.Market.QR_LIVE.RateCurve.NZD-BBR-FRA-3M.xml" htmlTables="1"/>
  </connection>
  <connection id="21" name="Highlander.Market.QR_LIVE.RateCurve.USD-LIBOR-BBA-3M" type="4" refreshedVersion="0" deleted="1" background="1">
    <webPr xml="1" sourceData="1" parsePre="1" consecutive="1" url="H:\QR\Portfolio Valuer\Market Data\Highlander.Market.QR_LIVE.RateCurve.USD-LIBOR-BBA-3M.xml" htmlTables="1"/>
  </connection>
  <connection id="22" name="Highlander.Market.QR_LIVE.RateCurve.USD-LIBOR-BBA-3M1" type="4" refreshedVersion="0" background="1">
    <webPr xml="1" sourceData="1" parsePre="1" consecutive="1" url="H:\QR\Portfolio Valuer\Market Data\Highlander.Market.QR_LIVE.RateCurve.USD-LIBOR-BBA-3M.xml" htmlTables="1"/>
  </connection>
</connections>
</file>

<file path=xl/sharedStrings.xml><?xml version="1.0" encoding="utf-8"?>
<sst xmlns="http://schemas.openxmlformats.org/spreadsheetml/2006/main" count="352" uniqueCount="73">
  <si>
    <t>AUD-BBR-BBSW-3M</t>
  </si>
  <si>
    <t>AUD</t>
  </si>
  <si>
    <t>Spread</t>
  </si>
  <si>
    <t>AUD-BBR-BBSW-6M</t>
  </si>
  <si>
    <t>USD-LIBOR-SENIOR</t>
  </si>
  <si>
    <t>USD</t>
  </si>
  <si>
    <t>AUD-BBR-BBSW-1M</t>
  </si>
  <si>
    <t>R</t>
  </si>
  <si>
    <t>Linear</t>
  </si>
  <si>
    <t>Q</t>
  </si>
  <si>
    <t>ACT365</t>
  </si>
  <si>
    <t>Date</t>
  </si>
  <si>
    <t>DF</t>
  </si>
  <si>
    <t>Zero</t>
  </si>
  <si>
    <t>Base Zero</t>
  </si>
  <si>
    <t>Interp</t>
  </si>
  <si>
    <t>Rate/DF</t>
  </si>
  <si>
    <t>Frequency</t>
  </si>
  <si>
    <t>DCC</t>
  </si>
  <si>
    <t>Curve Name</t>
  </si>
  <si>
    <t>Handle</t>
  </si>
  <si>
    <t>Property</t>
  </si>
  <si>
    <t>Value</t>
  </si>
  <si>
    <t>Spread Curve</t>
  </si>
  <si>
    <t>NZD-LIBOR-SENIOR</t>
  </si>
  <si>
    <t>NZD</t>
  </si>
  <si>
    <t>JPY-LIBOR-SENIOR</t>
  </si>
  <si>
    <t>JPY</t>
  </si>
  <si>
    <t>ACT360</t>
  </si>
  <si>
    <t>GBP-LIBOR-SENIOR</t>
  </si>
  <si>
    <t>GBP</t>
  </si>
  <si>
    <t>EUR-LIBOR-SENIOR</t>
  </si>
  <si>
    <t>EUR</t>
  </si>
  <si>
    <t>Today Rate</t>
  </si>
  <si>
    <t>Currency</t>
  </si>
  <si>
    <t>ValuationDate</t>
  </si>
  <si>
    <t>USD-LIBOR-BBA-3M</t>
  </si>
  <si>
    <t>AUD-LIBOR-SENIOR</t>
  </si>
  <si>
    <t>AUD IR Curves</t>
  </si>
  <si>
    <t>NZD IR Curves</t>
  </si>
  <si>
    <t>JPY IR Curves</t>
  </si>
  <si>
    <t>USD IR Curves</t>
  </si>
  <si>
    <t>GBP IR Curves</t>
  </si>
  <si>
    <t>EUR IR Curves</t>
  </si>
  <si>
    <t>NZD-BBR-FRA-3M</t>
  </si>
  <si>
    <t>EUR-LIBOR-BBA-3M</t>
  </si>
  <si>
    <t>GBP-LIBOR-BBA-3M</t>
  </si>
  <si>
    <t>Offset</t>
  </si>
  <si>
    <t>Zero %</t>
  </si>
  <si>
    <t>AUD-AONIA-OIS-COMPOUND-1D</t>
  </si>
  <si>
    <t>Complete 6M Curve</t>
  </si>
  <si>
    <t>Complete 1M Curve</t>
  </si>
  <si>
    <t>Spot</t>
  </si>
  <si>
    <t>JPY-BBR-FRA-3M</t>
  </si>
  <si>
    <t>USD-LIBOR-BBA-6M</t>
  </si>
  <si>
    <t>USD-LIBOR-BBA-1M</t>
  </si>
  <si>
    <t>USD-LIBOR-BBA-12M</t>
  </si>
  <si>
    <t>Complete 12M Curve</t>
  </si>
  <si>
    <t>GBP-LIBOR-BBA-12M</t>
  </si>
  <si>
    <t>GBP-LIBOR-BBA-1M</t>
  </si>
  <si>
    <t>GBP-LIBOR-BBA-6M</t>
  </si>
  <si>
    <t>EUR-LIBOR-BBA-12M</t>
  </si>
  <si>
    <t>EUR-LIBOR-BBA-6M</t>
  </si>
  <si>
    <t>EUR-LIBOR-BBA-1M</t>
  </si>
  <si>
    <t>AUD-BASIS</t>
  </si>
  <si>
    <t>Complete Basis Curve</t>
  </si>
  <si>
    <t>EUR-BASIS</t>
  </si>
  <si>
    <t>XXX/USD</t>
  </si>
  <si>
    <t>Calypso</t>
  </si>
  <si>
    <t>NAB_EOD</t>
  </si>
  <si>
    <t>Zero Rate</t>
  </si>
  <si>
    <t>Diff</t>
  </si>
  <si>
    <t>Match?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</si>
</sst>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_-* #,##0.000000000_-;\-* #,##0.000000000_-;_-* &quot;-&quot;??_-;_-@_-"/>
    <numFmt numFmtId="165" formatCode="0.0000%"/>
    <numFmt numFmtId="166" formatCode="0.000%"/>
    <numFmt numFmtId="167" formatCode="0.00000%"/>
    <numFmt numFmtId="168" formatCode="0.000000%"/>
    <numFmt numFmtId="169" formatCode="0.000000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3" fillId="2" borderId="2" xfId="0" applyFont="1" applyFill="1" applyBorder="1" applyAlignment="1">
      <alignment horizontal="center"/>
    </xf>
    <xf numFmtId="49" fontId="0" fillId="0" borderId="3" xfId="0" applyNumberFormat="1" applyBorder="1"/>
    <xf numFmtId="0" fontId="0" fillId="0" borderId="3" xfId="0" applyBorder="1"/>
    <xf numFmtId="0" fontId="3" fillId="2" borderId="4" xfId="0" applyFont="1" applyFill="1" applyBorder="1" applyAlignment="1">
      <alignment horizontal="center"/>
    </xf>
    <xf numFmtId="14" fontId="0" fillId="0" borderId="1" xfId="0" applyNumberFormat="1" applyBorder="1"/>
    <xf numFmtId="10" fontId="0" fillId="0" borderId="1" xfId="0" applyNumberFormat="1" applyBorder="1"/>
    <xf numFmtId="14" fontId="0" fillId="0" borderId="3" xfId="0" applyNumberFormat="1" applyBorder="1"/>
    <xf numFmtId="10" fontId="0" fillId="0" borderId="3" xfId="0" applyNumberFormat="1" applyBorder="1"/>
    <xf numFmtId="0" fontId="3" fillId="2" borderId="5" xfId="0" applyFont="1" applyFill="1" applyBorder="1" applyAlignment="1">
      <alignment horizontal="center"/>
    </xf>
    <xf numFmtId="164" fontId="0" fillId="0" borderId="1" xfId="1" applyNumberFormat="1" applyFont="1" applyBorder="1"/>
    <xf numFmtId="10" fontId="0" fillId="0" borderId="1" xfId="2" applyNumberFormat="1" applyFont="1" applyBorder="1"/>
    <xf numFmtId="164" fontId="0" fillId="0" borderId="3" xfId="1" applyNumberFormat="1" applyFont="1" applyBorder="1"/>
    <xf numFmtId="0" fontId="2" fillId="0" borderId="0" xfId="0" applyFont="1"/>
    <xf numFmtId="49" fontId="4" fillId="0" borderId="0" xfId="0" applyNumberFormat="1" applyFont="1"/>
    <xf numFmtId="0" fontId="5" fillId="0" borderId="0" xfId="0" applyFont="1"/>
    <xf numFmtId="3" fontId="0" fillId="0" borderId="1" xfId="0" applyNumberFormat="1" applyBorder="1"/>
    <xf numFmtId="10" fontId="0" fillId="0" borderId="3" xfId="2" applyNumberFormat="1" applyFont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/>
    <xf numFmtId="165" fontId="0" fillId="0" borderId="0" xfId="0" applyNumberFormat="1"/>
    <xf numFmtId="165" fontId="0" fillId="0" borderId="3" xfId="0" applyNumberFormat="1" applyBorder="1"/>
    <xf numFmtId="166" fontId="0" fillId="0" borderId="0" xfId="2" applyNumberFormat="1" applyFont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9" fontId="0" fillId="0" borderId="1" xfId="0" applyNumberFormat="1" applyBorder="1"/>
    <xf numFmtId="167" fontId="0" fillId="0" borderId="1" xfId="2" applyNumberFormat="1" applyFont="1" applyBorder="1"/>
    <xf numFmtId="165" fontId="0" fillId="0" borderId="1" xfId="0" applyNumberFormat="1" applyBorder="1"/>
    <xf numFmtId="168" fontId="0" fillId="0" borderId="1" xfId="2" applyNumberFormat="1" applyFont="1" applyBorder="1"/>
    <xf numFmtId="165" fontId="0" fillId="0" borderId="1" xfId="2" applyNumberFormat="1" applyFont="1" applyBorder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3" fillId="2" borderId="2" xfId="0" applyFont="1" applyFill="1" applyBorder="1" applyAlignment="1">
      <alignment horizontal="center"/>
    </xf>
    <xf numFmtId="49" fontId="0" fillId="0" borderId="3" xfId="0" applyNumberFormat="1" applyBorder="1"/>
    <xf numFmtId="0" fontId="0" fillId="0" borderId="3" xfId="0" applyBorder="1"/>
    <xf numFmtId="0" fontId="3" fillId="2" borderId="4" xfId="0" applyFont="1" applyFill="1" applyBorder="1" applyAlignment="1">
      <alignment horizontal="center"/>
    </xf>
    <xf numFmtId="14" fontId="0" fillId="0" borderId="1" xfId="0" applyNumberFormat="1" applyBorder="1"/>
    <xf numFmtId="10" fontId="0" fillId="0" borderId="1" xfId="0" applyNumberFormat="1" applyBorder="1"/>
    <xf numFmtId="14" fontId="0" fillId="0" borderId="3" xfId="0" applyNumberFormat="1" applyBorder="1"/>
    <xf numFmtId="10" fontId="0" fillId="0" borderId="3" xfId="0" applyNumberFormat="1" applyBorder="1"/>
    <xf numFmtId="0" fontId="3" fillId="2" borderId="5" xfId="0" applyFont="1" applyFill="1" applyBorder="1" applyAlignment="1">
      <alignment horizontal="center"/>
    </xf>
    <xf numFmtId="164" fontId="0" fillId="0" borderId="1" xfId="1" applyNumberFormat="1" applyFont="1" applyBorder="1"/>
    <xf numFmtId="10" fontId="0" fillId="0" borderId="1" xfId="2" applyNumberFormat="1" applyFont="1" applyBorder="1"/>
    <xf numFmtId="164" fontId="0" fillId="0" borderId="3" xfId="1" applyNumberFormat="1" applyFont="1" applyBorder="1"/>
    <xf numFmtId="0" fontId="2" fillId="0" borderId="0" xfId="0" applyFont="1"/>
    <xf numFmtId="49" fontId="4" fillId="0" borderId="0" xfId="0" applyNumberFormat="1" applyFont="1"/>
    <xf numFmtId="0" fontId="5" fillId="0" borderId="0" xfId="0" applyFont="1"/>
    <xf numFmtId="3" fontId="0" fillId="0" borderId="1" xfId="0" applyNumberFormat="1" applyBorder="1"/>
    <xf numFmtId="10" fontId="0" fillId="0" borderId="3" xfId="2" applyNumberFormat="1" applyFont="1" applyBorder="1"/>
    <xf numFmtId="0" fontId="3" fillId="2" borderId="6" xfId="0" applyFont="1" applyFill="1" applyBorder="1" applyAlignment="1">
      <alignment horizontal="center"/>
    </xf>
    <xf numFmtId="165" fontId="0" fillId="0" borderId="0" xfId="0" applyNumberFormat="1"/>
    <xf numFmtId="10" fontId="0" fillId="0" borderId="0" xfId="0" applyNumberFormat="1"/>
    <xf numFmtId="165" fontId="0" fillId="0" borderId="0" xfId="2" applyNumberFormat="1" applyFon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6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1" xfId="0" applyNumberFormat="1" applyBorder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www.fpml.org/2009/FpML-4-7'">
  <Schema ID="Schema1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2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3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4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5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8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9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0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1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2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fx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name="quotedCurrencyPair" form="qualified">
                    <xsd:complexType>
                      <xsd:sequence minOccurs="0">
                        <xsd:element minOccurs="0" nillable="true" type="xsd:string" name="currency1" form="qualified"/>
                        <xsd:element minOccurs="0" nillable="true" type="xsd:string" name="currency2" form="qualified"/>
                        <xsd:element minOccurs="0" nillable="true" type="xsd:string" name="quoteBasis" form="qualified"/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fx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name="spotDate" form="qualified">
                    <xsd:complexType>
                      <xsd:simpleContent>
                        <xsd:extension base="xsd:date">
                          <xsd:attribute name="id" form="unqualified" type="xsd:string"/>
                        </xsd:extension>
                      </xsd:simpleContent>
                    </xsd:complexType>
                  </xsd:element>
                  <xsd:element minOccurs="0" nillable="true" name="spotRate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all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type="xsd:string" name="side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fxForward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3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fx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name="quotedCurrencyPair" form="qualified">
                    <xsd:complexType>
                      <xsd:sequence minOccurs="0">
                        <xsd:element minOccurs="0" nillable="true" type="xsd:string" name="currency1" form="qualified"/>
                        <xsd:element minOccurs="0" nillable="true" type="xsd:string" name="currency2" form="qualified"/>
                        <xsd:element minOccurs="0" nillable="true" type="xsd:string" name="quoteBasis" form="qualified"/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fx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name="spotDate" form="qualified">
                    <xsd:complexType>
                      <xsd:simpleContent>
                        <xsd:extension base="xsd:date">
                          <xsd:attribute name="id" form="unqualified" type="xsd:string"/>
                        </xsd:extension>
                      </xsd:simpleContent>
                    </xsd:complexType>
                  </xsd:element>
                  <xsd:element minOccurs="0" nillable="true" name="spotRate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all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type="xsd:string" name="side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fxForward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4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fx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name="quotedCurrencyPair" form="qualified">
                    <xsd:complexType>
                      <xsd:sequence minOccurs="0">
                        <xsd:element minOccurs="0" nillable="true" type="xsd:string" name="currency1" form="qualified"/>
                        <xsd:element minOccurs="0" nillable="true" type="xsd:string" name="currency2" form="qualified"/>
                        <xsd:element minOccurs="0" nillable="true" type="xsd:string" name="quoteBasis" form="qualified"/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fx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name="spotDate" form="qualified">
                    <xsd:complexType>
                      <xsd:simpleContent>
                        <xsd:extension base="xsd:date">
                          <xsd:attribute name="id" form="unqualified" type="xsd:string"/>
                        </xsd:extension>
                      </xsd:simpleContent>
                    </xsd:complexType>
                  </xsd:element>
                  <xsd:element minOccurs="0" nillable="true" name="spotRate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all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type="xsd:string" name="side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fxForward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5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fx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name="quotedCurrencyPair" form="qualified">
                    <xsd:complexType>
                      <xsd:sequence minOccurs="0">
                        <xsd:element minOccurs="0" nillable="true" type="xsd:string" name="currency1" form="qualified"/>
                        <xsd:element minOccurs="0" nillable="true" type="xsd:string" name="currency2" form="qualified"/>
                        <xsd:element minOccurs="0" nillable="true" type="xsd:string" name="quoteBasis" form="qualified"/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fx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name="spotDate" form="qualified">
                    <xsd:complexType>
                      <xsd:simpleContent>
                        <xsd:extension base="xsd:date">
                          <xsd:attribute name="id" form="unqualified" type="xsd:string"/>
                        </xsd:extension>
                      </xsd:simpleContent>
                    </xsd:complexType>
                  </xsd:element>
                  <xsd:element minOccurs="0" nillable="true" name="spotRate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all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type="xsd:string" name="side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fxForward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6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fx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name="quotedCurrencyPair" form="qualified">
                    <xsd:complexType>
                      <xsd:sequence minOccurs="0">
                        <xsd:element minOccurs="0" nillable="true" type="xsd:string" name="currency1" form="qualified"/>
                        <xsd:element minOccurs="0" nillable="true" type="xsd:string" name="currency2" form="qualified"/>
                        <xsd:element minOccurs="0" nillable="true" type="xsd:string" name="quoteBasis" form="qualified"/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fx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name="spotDate" form="qualified">
                    <xsd:complexType>
                      <xsd:simpleContent>
                        <xsd:extension base="xsd:date">
                          <xsd:attribute name="id" form="unqualified" type="xsd:string"/>
                        </xsd:extension>
                      </xsd:simpleContent>
                    </xsd:complexType>
                  </xsd:element>
                  <xsd:element minOccurs="0" nillable="true" name="spotRate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all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type="xsd:string" name="side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fxForward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7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8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19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20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21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22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24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maxOccurs="unbounded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Schema ID="Schema26" Namespace="http://www.fpml.org/2009/FpML-4-7">
    <xsd:schema xmlns:xsd="http://www.w3.org/2001/XMLSchema" xmlns:ns0="http://www.fpml.org/2009/FpML-4-7" xmlns="" targetNamespace="http://www.fpml.org/2009/FpML-4-7">
      <xsd:element nillable="true" name="market">
        <xsd:complexType>
          <xsd:sequence minOccurs="0">
            <xsd:element minOccurs="0" nillable="true" name="yieldCurve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currency" form="qualified"/>
                  <xsd:element minOccurs="0" nillable="true" type="xsd:string" name="algorithm" form="qualified"/>
                  <xsd:element minOccurs="0" nillable="true" name="forecastRateIndex" form="qualified">
                    <xsd:complexType>
                      <xsd:sequence minOccurs="0">
                        <xsd:element minOccurs="0" nillable="true" type="xsd:string" name="floatingRateIndex" form="qualified"/>
                        <xsd:element minOccurs="0" nillable="true" name="indexTenor" form="qualified">
                          <xsd:complexType>
                            <xsd:sequence minOccurs="0">
                              <xsd:element minOccurs="0" nillable="true" type="xsd:integer" name="periodMultiplier" form="qualified"/>
                              <xsd:element minOccurs="0" nillable="true" type="xsd:string" name="period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  <xsd:element minOccurs="0" nillable="true" name="yieldCurveValuation" form="qualified">
              <xsd:complexType>
                <xsd:sequence minOccurs="0">
                  <xsd:element minOccurs="0" nillable="true" type="xsd:date" name="baseDate" form="qualified"/>
                  <xsd:element minOccurs="0" nillable="true" type="xsd:string" name="buildDateTime" form="qualified"/>
                  <xsd:element minOccurs="0" nillable="true" name="inputs" form="qualified">
                    <xsd:complexType>
                      <xsd:sequence minOccurs="0">
                        <xsd:element minOccurs="0" nillable="true" name="instrumentSet" form="qualified">
                          <xsd:complexType>
                            <xsd:sequence minOccurs="0">
                              <xsd:element minOccurs="0" maxOccurs="unbounded" nillable="true" name="underlyingAsse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integer" name="periodMultiplier" form="qualified"/>
                                          <xsd:element minOccurs="0" nillable="true" type="xsd:string" name="period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ssetQuote" form="qualified">
                          <xsd:complexType>
                            <xsd:sequence minOccurs="0">
                              <xsd:element minOccurs="0" nillable="true" name="objectReference" form="qualified">
                                <xsd:complexType>
                                  <xsd:attribute name="href" form="unqualified" type="xsd:string"/>
                                </xsd:complexType>
                              </xsd:element>
                              <xsd:element minOccurs="0" nillable="true" name="quote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  <xsd:element minOccurs="0" nillable="true" type="xsd:string" name="measureType" form="qualified"/>
                                    <xsd:element minOccurs="0" nillable="true" type="xsd:string" name="quoteUnits" form="qualified"/>
                                    <xsd:element minOccurs="0" nillable="true" name="informationSource" form="qualified">
                                      <xsd:complexType>
                                        <xsd:sequence minOccurs="0">
                                          <xsd:element minOccurs="0" nillable="true" type="xsd:string" name="rateSource" form="qualified"/>
                                          <xsd:element minOccurs="0" nillable="true" type="xsd:string" name="rateSourcePage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ime" form="qualified"/>
                                    <xsd:element minOccurs="0" nillable="true" type="xsd:date" name="valuationDat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zeroCurve" form="qualified">
                    <xsd:complexType>
                      <xsd:sequence minOccurs="0">
                        <xsd:element minOccurs="0" nillable="true" type="xsd:string" name="compoundingFrequency" form="qualified"/>
                        <xsd:element minOccurs="0" nillable="true" name="rateCurve" form="qualified">
                          <xsd:complexType>
                            <xsd:sequence minOccurs="0">
                              <xsd:element minOccurs="0" nillable="true" type="xsd:string" name="interpolationMethod" form="qualified"/>
                              <xsd:element minOccurs="0" maxOccurs="unbounded" nillable="true" name="point" form="qualified">
                                <xsd:complexType>
                                  <xsd:sequence minOccurs="0">
                                    <xsd:element minOccurs="0" nillable="true" name="term" form="qualified">
                                      <xsd:complexType>
                                        <xsd:sequence minOccurs="0">
                                          <xsd:element minOccurs="0" nillable="true" type="xsd:date" name="date" form="qualified"/>
                                        </xsd:sequence>
                                      </xsd:complexType>
                                    </xsd:element>
                                    <xsd:element minOccurs="0" nillable="true" type="xsd:double" name="mid" form="qualified"/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iscountFactorCurve" form="qualified">
                    <xsd:complexType>
                      <xsd:sequence minOccurs="0">
                        <xsd:element minOccurs="0" nillable="true" type="xsd:string" name="interpolationMethod" form="qualified"/>
                        <xsd:element minOccurs="0" nillable="true" type="xsd:boolean" name="extrapolationPermitted" form="qualified"/>
                        <xsd:element minOccurs="0" maxOccurs="unbounded" nillable="true" name="point" form="qualified">
                          <xsd:complexType>
                            <xsd:sequence minOccurs="0">
                              <xsd:element minOccurs="0" nillable="true" name="term" form="qualified">
                                <xsd:complexType>
                                  <xsd:sequence minOccurs="0">
                                    <xsd:element minOccurs="0" nillable="true" type="xsd:date" name="date" form="qualified"/>
                                  </xsd:sequence>
                                </xsd:complexType>
                              </xsd:element>
                              <xsd:element minOccurs="0" nillable="true" type="xsd:double" name="mid" form="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definitionRef" form="unqualified" type="xsd:string"/>
              </xsd:complexType>
            </xsd:element>
          </xsd:sequence>
          <xsd:attribute name="id" form="unqualified" type="xsd:string"/>
        </xsd:complexType>
      </xsd:element>
    </xsd:schema>
  </Schema>
  <Map ID="1" Name="market_Map" RootElement="market" SchemaID="Schema1" ShowImportExportValidationErrors="false" AutoFit="true" Append="false" PreserveSortAFLayout="true" PreserveFormat="true">
    <DataBinding FileBinding="true" ConnectionID="15" DataBindingLoadMode="1"/>
  </Map>
  <Map ID="2" Name="market_Map1" RootElement="market" SchemaID="Schema2" ShowImportExportValidationErrors="false" AutoFit="true" Append="false" PreserveSortAFLayout="true" PreserveFormat="true">
    <DataBinding FileBinding="true" ConnectionID="16" DataBindingLoadMode="1"/>
  </Map>
  <Map ID="13" Name="market_Map10" RootElement="market" SchemaID="Schema13" ShowImportExportValidationErrors="false" AutoFit="true" Append="false" PreserveSortAFLayout="true" PreserveFormat="true">
    <DataBinding FileBinding="true" ConnectionID="9" DataBindingLoadMode="1"/>
  </Map>
  <Map ID="14" Name="market_Map11" RootElement="market" SchemaID="Schema14" ShowImportExportValidationErrors="false" AutoFit="true" Append="false" PreserveSortAFLayout="true" PreserveFormat="true">
    <DataBinding FileBinding="true" ConnectionID="8" DataBindingLoadMode="1"/>
  </Map>
  <Map ID="15" Name="market_Map12" RootElement="market" SchemaID="Schema15" ShowImportExportValidationErrors="false" AutoFit="true" Append="false" PreserveSortAFLayout="true" PreserveFormat="true">
    <DataBinding FileBinding="true" ConnectionID="10" DataBindingLoadMode="1"/>
  </Map>
  <Map ID="16" Name="market_Map13" RootElement="market" SchemaID="Schema16" ShowImportExportValidationErrors="false" AutoFit="true" Append="false" PreserveSortAFLayout="true" PreserveFormat="true">
    <DataBinding FileBinding="true" ConnectionID="11" DataBindingLoadMode="1"/>
  </Map>
  <Map ID="17" Name="market_Map14" RootElement="market" SchemaID="Schema17" ShowImportExportValidationErrors="false" AutoFit="true" Append="false" PreserveSortAFLayout="true" PreserveFormat="true">
    <DataBinding FileBinding="true" ConnectionID="1" DataBindingLoadMode="1"/>
  </Map>
  <Map ID="18" Name="market_Map15" RootElement="market" SchemaID="Schema18" ShowImportExportValidationErrors="false" AutoFit="true" Append="false" PreserveSortAFLayout="true" PreserveFormat="true">
    <DataBinding FileBinding="true" ConnectionID="20" DataBindingLoadMode="1"/>
  </Map>
  <Map ID="19" Name="market_Map16" RootElement="market" SchemaID="Schema19" ShowImportExportValidationErrors="false" AutoFit="true" Append="false" PreserveSortAFLayout="true" PreserveFormat="true">
    <DataBinding FileBinding="true" ConnectionID="19" DataBindingLoadMode="1"/>
  </Map>
  <Map ID="20" Name="market_Map17" RootElement="market" SchemaID="Schema20" ShowImportExportValidationErrors="false" AutoFit="true" Append="false" PreserveSortAFLayout="true" PreserveFormat="true">
    <DataBinding FileBinding="true" ConnectionID="17" DataBindingLoadMode="1"/>
  </Map>
  <Map ID="21" Name="market_Map18" RootElement="market" SchemaID="Schema21" ShowImportExportValidationErrors="false" AutoFit="true" Append="false" PreserveSortAFLayout="true" PreserveFormat="true">
    <DataBinding FileBinding="true" ConnectionID="18" DataBindingLoadMode="1"/>
  </Map>
  <Map ID="22" Name="market_Map19" RootElement="market" SchemaID="Schema22" ShowImportExportValidationErrors="false" AutoFit="true" Append="false" PreserveSortAFLayout="true" PreserveFormat="true">
    <DataBinding FileBinding="true" ConnectionID="21" DataBindingLoadMode="1"/>
  </Map>
  <Map ID="3" Name="market_Map2" RootElement="market" SchemaID="Schema3" ShowImportExportValidationErrors="false" AutoFit="true" Append="false" PreserveSortAFLayout="true" PreserveFormat="true">
    <DataBinding FileBinding="true" ConnectionID="14" DataBindingLoadMode="1"/>
  </Map>
  <Map ID="24" Name="market_Map20" RootElement="market" SchemaID="Schema24" ShowImportExportValidationErrors="false" AutoFit="true" Append="false" PreserveSortAFLayout="true" PreserveFormat="true">
    <DataBinding FileBinding="true" ConnectionID="22" DataBindingLoadMode="1"/>
  </Map>
  <Map ID="26" Name="market_Map21" RootElement="market" SchemaID="Schema26" ShowImportExportValidationErrors="false" AutoFit="true" Append="false" PreserveSortAFLayout="true" PreserveFormat="true">
    <DataBinding FileBinding="true" ConnectionID="13" DataBindingLoadMode="1"/>
  </Map>
  <Map ID="4" Name="market_Map3" RootElement="market" SchemaID="Schema4" ShowImportExportValidationErrors="false" AutoFit="true" Append="false" PreserveSortAFLayout="true" PreserveFormat="true">
    <DataBinding FileBinding="true" ConnectionID="6" DataBindingLoadMode="1"/>
  </Map>
  <Map ID="5" Name="market_Map4" RootElement="market" SchemaID="Schema5" ShowImportExportValidationErrors="false" AutoFit="true" Append="false" PreserveSortAFLayout="true" PreserveFormat="true">
    <DataBinding FileBinding="true" ConnectionID="7" DataBindingLoadMode="1"/>
  </Map>
  <Map ID="8" Name="market_Map5" RootElement="market" SchemaID="Schema8" ShowImportExportValidationErrors="false" AutoFit="true" Append="false" PreserveSortAFLayout="true" PreserveFormat="true">
    <DataBinding FileBinding="true" ConnectionID="5" DataBindingLoadMode="1"/>
  </Map>
  <Map ID="9" Name="market_Map6" RootElement="market" SchemaID="Schema9" ShowImportExportValidationErrors="false" AutoFit="true" Append="false" PreserveSortAFLayout="true" PreserveFormat="true">
    <DataBinding FileBinding="true" ConnectionID="4" DataBindingLoadMode="1"/>
  </Map>
  <Map ID="10" Name="market_Map7" RootElement="market" SchemaID="Schema10" ShowImportExportValidationErrors="false" AutoFit="true" Append="false" PreserveSortAFLayout="true" PreserveFormat="true">
    <DataBinding FileBinding="true" ConnectionID="3" DataBindingLoadMode="1"/>
  </Map>
  <Map ID="11" Name="market_Map8" RootElement="market" SchemaID="Schema11" ShowImportExportValidationErrors="false" AutoFit="true" Append="false" PreserveSortAFLayout="true" PreserveFormat="true">
    <DataBinding FileBinding="true" ConnectionID="2" DataBindingLoadMode="1"/>
  </Map>
  <Map ID="12" Name="market_Map9" RootElement="market" SchemaID="Schema12" ShowImportExportValidationErrors="false" AutoFit="false" Append="false" PreserveSortAFLayout="true" PreserveFormat="true">
    <DataBinding FileBinding="true" ConnectionID="1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0"/>
  <sheetViews>
    <sheetView tabSelected="1" workbookViewId="0">
      <selection activeCell="B2" sqref="B2"/>
    </sheetView>
  </sheetViews>
  <sheetFormatPr defaultRowHeight="15"/>
  <cols>
    <col min="2" max="2" width="43" bestFit="1" customWidth="1"/>
    <col min="3" max="3" width="14" bestFit="1" customWidth="1"/>
    <col min="4" max="4" width="15.42578125" bestFit="1" customWidth="1"/>
    <col min="5" max="5" width="14.42578125" bestFit="1" customWidth="1"/>
    <col min="6" max="7" width="15.5703125" bestFit="1" customWidth="1"/>
    <col min="8" max="8" width="22.140625" bestFit="1" customWidth="1"/>
    <col min="9" max="9" width="9.140625" bestFit="1" customWidth="1"/>
    <col min="10" max="10" width="15.140625" bestFit="1" customWidth="1"/>
    <col min="11" max="11" width="15.140625" customWidth="1"/>
    <col min="12" max="12" width="14.85546875" bestFit="1" customWidth="1"/>
    <col min="13" max="13" width="9.140625" bestFit="1" customWidth="1"/>
    <col min="14" max="15" width="23.28515625" bestFit="1" customWidth="1"/>
    <col min="16" max="16" width="11.7109375" bestFit="1" customWidth="1"/>
    <col min="17" max="17" width="19" bestFit="1" customWidth="1"/>
    <col min="18" max="18" width="17" bestFit="1" customWidth="1"/>
    <col min="19" max="19" width="10.5703125" bestFit="1" customWidth="1"/>
    <col min="20" max="20" width="16.5703125" bestFit="1" customWidth="1"/>
    <col min="21" max="21" width="29.28515625" bestFit="1" customWidth="1"/>
    <col min="22" max="22" width="32.42578125" bestFit="1" customWidth="1"/>
    <col min="23" max="23" width="19.5703125" bestFit="1" customWidth="1"/>
    <col min="24" max="24" width="26.140625" bestFit="1" customWidth="1"/>
    <col min="25" max="25" width="28.42578125" bestFit="1" customWidth="1"/>
    <col min="26" max="26" width="23.28515625" bestFit="1" customWidth="1"/>
    <col min="27" max="27" width="10.85546875" bestFit="1" customWidth="1"/>
    <col min="28" max="28" width="10.28515625" bestFit="1" customWidth="1"/>
    <col min="30" max="30" width="43" customWidth="1"/>
    <col min="31" max="31" width="9.140625" customWidth="1"/>
    <col min="32" max="32" width="11.85546875" customWidth="1"/>
    <col min="33" max="33" width="14.42578125" customWidth="1"/>
    <col min="34" max="35" width="15.5703125" customWidth="1"/>
    <col min="36" max="36" width="22.140625" customWidth="1"/>
    <col min="37" max="37" width="9.140625" customWidth="1"/>
    <col min="38" max="38" width="15.140625" customWidth="1"/>
    <col min="39" max="39" width="14.85546875" customWidth="1"/>
    <col min="40" max="40" width="9.140625" customWidth="1"/>
    <col min="41" max="42" width="22.42578125" customWidth="1"/>
    <col min="43" max="43" width="11.7109375" customWidth="1"/>
    <col min="44" max="44" width="19" customWidth="1"/>
    <col min="45" max="45" width="17" customWidth="1"/>
    <col min="46" max="46" width="10.5703125" customWidth="1"/>
    <col min="47" max="47" width="16.5703125" customWidth="1"/>
    <col min="48" max="48" width="32.140625" customWidth="1"/>
    <col min="49" max="49" width="32.42578125" customWidth="1"/>
    <col min="50" max="50" width="19.5703125" customWidth="1"/>
    <col min="51" max="51" width="26.140625" customWidth="1"/>
    <col min="52" max="52" width="28.42578125" customWidth="1"/>
    <col min="53" max="53" width="22.42578125" customWidth="1"/>
    <col min="54" max="54" width="10.85546875" customWidth="1"/>
    <col min="55" max="55" width="10.28515625" customWidth="1"/>
    <col min="57" max="57" width="42.85546875" customWidth="1"/>
    <col min="58" max="58" width="9" customWidth="1"/>
    <col min="59" max="59" width="11.85546875" customWidth="1"/>
    <col min="60" max="60" width="14.42578125" customWidth="1"/>
    <col min="61" max="62" width="15.5703125" customWidth="1"/>
    <col min="63" max="63" width="22.140625" customWidth="1"/>
    <col min="64" max="64" width="9" customWidth="1"/>
    <col min="65" max="65" width="15.140625" customWidth="1"/>
    <col min="66" max="66" width="14.85546875" customWidth="1"/>
    <col min="67" max="67" width="9.140625" customWidth="1"/>
    <col min="68" max="69" width="22.28515625" customWidth="1"/>
    <col min="70" max="70" width="11.7109375" customWidth="1"/>
    <col min="71" max="71" width="19" customWidth="1"/>
    <col min="72" max="72" width="17" customWidth="1"/>
    <col min="73" max="73" width="10.5703125" customWidth="1"/>
    <col min="74" max="74" width="16.5703125" customWidth="1"/>
    <col min="75" max="75" width="32" customWidth="1"/>
    <col min="76" max="76" width="32.42578125" customWidth="1"/>
    <col min="77" max="77" width="19.5703125" customWidth="1"/>
    <col min="78" max="78" width="26.140625" customWidth="1"/>
    <col min="79" max="79" width="28.42578125" customWidth="1"/>
    <col min="80" max="80" width="22.28515625" customWidth="1"/>
    <col min="81" max="81" width="10.85546875" customWidth="1"/>
    <col min="82" max="82" width="10.28515625" customWidth="1"/>
    <col min="84" max="84" width="42.28515625" customWidth="1"/>
    <col min="85" max="85" width="8.42578125" customWidth="1"/>
    <col min="86" max="86" width="11.85546875" customWidth="1"/>
    <col min="87" max="87" width="14.42578125" customWidth="1"/>
    <col min="88" max="89" width="15.5703125" customWidth="1"/>
    <col min="90" max="90" width="22.140625" customWidth="1"/>
    <col min="91" max="91" width="8.42578125" customWidth="1"/>
    <col min="92" max="92" width="15.140625" customWidth="1"/>
    <col min="93" max="93" width="14.85546875" customWidth="1"/>
    <col min="94" max="94" width="9.140625" customWidth="1"/>
    <col min="95" max="96" width="21.7109375" customWidth="1"/>
    <col min="97" max="97" width="11.7109375" customWidth="1"/>
    <col min="98" max="98" width="19" customWidth="1"/>
    <col min="99" max="99" width="17" customWidth="1"/>
    <col min="100" max="100" width="10.5703125" customWidth="1"/>
    <col min="101" max="101" width="16.5703125" customWidth="1"/>
    <col min="102" max="102" width="31.42578125" customWidth="1"/>
    <col min="103" max="103" width="32.42578125" customWidth="1"/>
    <col min="104" max="104" width="19.5703125" customWidth="1"/>
    <col min="105" max="105" width="26.140625" customWidth="1"/>
    <col min="106" max="106" width="28.42578125" customWidth="1"/>
    <col min="107" max="107" width="21.7109375" customWidth="1"/>
    <col min="108" max="108" width="10.85546875" customWidth="1"/>
    <col min="109" max="109" width="10.28515625" customWidth="1"/>
    <col min="111" max="111" width="43.140625" customWidth="1"/>
    <col min="112" max="112" width="9.28515625" customWidth="1"/>
    <col min="113" max="113" width="11.85546875" customWidth="1"/>
    <col min="114" max="114" width="14.42578125" customWidth="1"/>
    <col min="115" max="116" width="15.5703125" customWidth="1"/>
    <col min="117" max="117" width="22.140625" customWidth="1"/>
    <col min="118" max="118" width="9.28515625" customWidth="1"/>
    <col min="119" max="119" width="15.140625" customWidth="1"/>
    <col min="120" max="120" width="14.85546875" customWidth="1"/>
    <col min="121" max="121" width="9.140625" customWidth="1"/>
    <col min="122" max="123" width="22.5703125" customWidth="1"/>
    <col min="124" max="124" width="11.7109375" customWidth="1"/>
    <col min="125" max="125" width="19" customWidth="1"/>
    <col min="126" max="126" width="17" customWidth="1"/>
    <col min="127" max="127" width="10.5703125" customWidth="1"/>
    <col min="128" max="128" width="16.5703125" customWidth="1"/>
    <col min="129" max="129" width="32.28515625" customWidth="1"/>
    <col min="130" max="130" width="32.42578125" customWidth="1"/>
    <col min="131" max="131" width="19.5703125" customWidth="1"/>
    <col min="132" max="132" width="26.140625" customWidth="1"/>
    <col min="133" max="133" width="28.42578125" customWidth="1"/>
    <col min="134" max="134" width="22.5703125" customWidth="1"/>
    <col min="135" max="135" width="10.85546875" customWidth="1"/>
    <col min="136" max="136" width="10.28515625" customWidth="1"/>
  </cols>
  <sheetData>
    <row r="1" spans="2:9" ht="15.75" thickBot="1">
      <c r="C1" s="4" t="s">
        <v>35</v>
      </c>
      <c r="D1" s="7" t="s">
        <v>20</v>
      </c>
    </row>
    <row r="2" spans="2:9">
      <c r="C2" s="10">
        <v>40420</v>
      </c>
      <c r="D2" s="6" t="str">
        <f>_xll.MaRVL_SetNameValuePair(C1,C2)</f>
        <v>ValuationDate:1</v>
      </c>
    </row>
    <row r="3" spans="2:9" ht="15.75" thickBot="1">
      <c r="H3" s="25" t="s">
        <v>67</v>
      </c>
    </row>
    <row r="4" spans="2:9" ht="15.75" thickBot="1">
      <c r="B4" s="4" t="s">
        <v>34</v>
      </c>
      <c r="C4" s="12" t="s">
        <v>33</v>
      </c>
      <c r="D4" s="7" t="s">
        <v>20</v>
      </c>
      <c r="E4" s="12" t="s">
        <v>52</v>
      </c>
      <c r="F4" s="7" t="s">
        <v>20</v>
      </c>
      <c r="H4" s="25" t="s">
        <v>33</v>
      </c>
      <c r="I4" s="25" t="s">
        <v>52</v>
      </c>
    </row>
    <row r="5" spans="2:9">
      <c r="B5" s="43" t="s">
        <v>1</v>
      </c>
      <c r="C5" s="1">
        <f t="shared" ref="C5:C10" si="0">$H$5/H5</f>
        <v>1</v>
      </c>
      <c r="D5" s="1" t="str">
        <f>_xll.MaRVL_SetNameValuePair(B5,C5)</f>
        <v>AUD:1</v>
      </c>
      <c r="E5" s="1">
        <f>$I$5/I5</f>
        <v>1</v>
      </c>
      <c r="F5" s="1" t="str">
        <f>_xll.MaRVL_SetNameValuePair(B5&amp;"_SP",E5)</f>
        <v>AUD_SP:2</v>
      </c>
      <c r="H5" s="77">
        <v>0.89806299999999994</v>
      </c>
      <c r="I5">
        <v>0.89785000000000004</v>
      </c>
    </row>
    <row r="6" spans="2:9">
      <c r="B6" s="43" t="s">
        <v>5</v>
      </c>
      <c r="C6" s="1">
        <f t="shared" si="0"/>
        <v>0.89806299999999994</v>
      </c>
      <c r="D6" s="1" t="str">
        <f>_xll.MaRVL_SetNameValuePair(B6,C6)</f>
        <v>USD:1</v>
      </c>
      <c r="E6" s="1">
        <f>$I$5/I6</f>
        <v>0.89785000000000004</v>
      </c>
      <c r="F6" s="1" t="str">
        <f>_xll.MaRVL_SetNameValuePair(B6&amp;"_SP",E6)</f>
        <v>USD_SP:2</v>
      </c>
      <c r="H6">
        <v>1</v>
      </c>
      <c r="I6">
        <v>1</v>
      </c>
    </row>
    <row r="7" spans="2:9">
      <c r="B7" s="43" t="s">
        <v>30</v>
      </c>
      <c r="C7" s="1">
        <f t="shared" si="0"/>
        <v>0.57775075792300945</v>
      </c>
      <c r="D7" s="1" t="str">
        <f>_xll.MaRVL_SetNameValuePair(B7,C7)</f>
        <v>GBP:2</v>
      </c>
      <c r="E7" s="1">
        <f>$I$5/I7</f>
        <v>0.57761837364899637</v>
      </c>
      <c r="F7" s="1" t="str">
        <f>_xll.MaRVL_SetNameValuePair(B7&amp;"_SP",E7)</f>
        <v>GBP_SP:3</v>
      </c>
      <c r="H7" s="77">
        <v>1.5544125</v>
      </c>
      <c r="I7">
        <v>1.5544</v>
      </c>
    </row>
    <row r="8" spans="2:9">
      <c r="B8" s="43" t="s">
        <v>32</v>
      </c>
      <c r="C8" s="1">
        <f t="shared" si="0"/>
        <v>0.70480426180464317</v>
      </c>
      <c r="D8" s="1" t="str">
        <f>_xll.MaRVL_SetNameValuePair(B8,C8)</f>
        <v>EUR:2</v>
      </c>
      <c r="E8" s="1">
        <f>$I$5/I8</f>
        <v>0.7046382043635222</v>
      </c>
      <c r="F8" s="1" t="str">
        <f>_xll.MaRVL_SetNameValuePair(B8&amp;"_SP",E8)</f>
        <v>EUR_SP:3</v>
      </c>
      <c r="H8" s="77">
        <v>1.2742020000000001</v>
      </c>
      <c r="I8">
        <v>1.2742</v>
      </c>
    </row>
    <row r="9" spans="2:9">
      <c r="B9" s="43" t="s">
        <v>27</v>
      </c>
      <c r="C9" s="1">
        <f t="shared" si="0"/>
        <v>76.425190038015984</v>
      </c>
      <c r="D9" s="1" t="str">
        <f>_xll.MaRVL_SetNameValuePair(B9,C9)</f>
        <v>JPY:2</v>
      </c>
      <c r="E9" s="1">
        <f>$I$5/I9</f>
        <v>76.407035000000008</v>
      </c>
      <c r="F9" s="1" t="str">
        <f>_xll.MaRVL_SetNameValuePair(B9&amp;"_SP",E9)</f>
        <v>JPY_SP:3</v>
      </c>
      <c r="H9">
        <f>1/85.100032</f>
        <v>1.1750876897437595E-2</v>
      </c>
      <c r="I9">
        <f>1/85.1</f>
        <v>1.1750881316098707E-2</v>
      </c>
    </row>
    <row r="10" spans="2:9">
      <c r="B10" s="43" t="s">
        <v>25</v>
      </c>
      <c r="C10" s="1">
        <f t="shared" si="0"/>
        <v>1.2634378574272411</v>
      </c>
      <c r="D10" s="1" t="str">
        <f>_xll.MaRVL_SetNameValuePair(B10,C10)</f>
        <v>NZD:2</v>
      </c>
      <c r="E10" s="1">
        <f>$I$5/I10</f>
        <v>1.2633319262698748</v>
      </c>
      <c r="F10" s="1" t="str">
        <f>_xll.MaRVL_SetNameValuePair(B10&amp;"_SP",E10)</f>
        <v>NZD_SP:3</v>
      </c>
      <c r="H10">
        <v>0.71080900000000002</v>
      </c>
      <c r="I10">
        <v>0.7107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0"/>
  <sheetViews>
    <sheetView topLeftCell="K1" workbookViewId="0">
      <selection activeCell="M4" sqref="M4"/>
    </sheetView>
  </sheetViews>
  <sheetFormatPr defaultRowHeight="15"/>
  <cols>
    <col min="1" max="1" width="58" customWidth="1"/>
    <col min="2" max="2" width="32.140625" bestFit="1" customWidth="1"/>
    <col min="3" max="3" width="18.28515625" customWidth="1"/>
    <col min="4" max="6" width="14.42578125" customWidth="1"/>
    <col min="7" max="7" width="15.5703125" bestFit="1" customWidth="1"/>
    <col min="8" max="9" width="15.5703125" style="29" customWidth="1"/>
    <col min="10" max="10" width="13" customWidth="1"/>
    <col min="11" max="11" width="17.5703125" bestFit="1" customWidth="1"/>
    <col min="12" max="12" width="17.5703125" customWidth="1"/>
    <col min="13" max="13" width="22" bestFit="1" customWidth="1"/>
    <col min="14" max="14" width="12.7109375" customWidth="1"/>
    <col min="15" max="15" width="17.5703125" customWidth="1"/>
    <col min="16" max="16" width="11.7109375" customWidth="1"/>
    <col min="17" max="18" width="11.7109375" style="29" customWidth="1"/>
    <col min="19" max="19" width="19" bestFit="1" customWidth="1"/>
    <col min="20" max="20" width="19" customWidth="1"/>
    <col min="21" max="21" width="16.5703125" bestFit="1" customWidth="1"/>
    <col min="22" max="22" width="13.140625" bestFit="1" customWidth="1"/>
    <col min="23" max="24" width="13.140625" style="29" customWidth="1"/>
    <col min="25" max="25" width="10.85546875" bestFit="1" customWidth="1"/>
    <col min="26" max="26" width="10" bestFit="1" customWidth="1"/>
    <col min="27" max="27" width="19.5703125" bestFit="1" customWidth="1"/>
    <col min="28" max="35" width="28.85546875" customWidth="1"/>
    <col min="36" max="36" width="26.140625" customWidth="1"/>
    <col min="37" max="37" width="17.5703125" customWidth="1"/>
    <col min="38" max="38" width="10.85546875" customWidth="1"/>
    <col min="39" max="39" width="12" customWidth="1"/>
    <col min="40" max="40" width="27.140625" bestFit="1" customWidth="1"/>
    <col min="41" max="41" width="28.42578125" customWidth="1"/>
    <col min="42" max="42" width="17.5703125" customWidth="1"/>
    <col min="43" max="43" width="11.85546875" customWidth="1"/>
    <col min="44" max="44" width="12" customWidth="1"/>
    <col min="45" max="45" width="17.5703125" bestFit="1" customWidth="1"/>
    <col min="46" max="46" width="18.5703125" customWidth="1"/>
    <col min="47" max="47" width="54.5703125" customWidth="1"/>
    <col min="48" max="48" width="28.5703125" customWidth="1"/>
    <col min="49" max="49" width="18.5703125" customWidth="1"/>
    <col min="50" max="50" width="14.42578125" customWidth="1"/>
    <col min="51" max="51" width="15.5703125" customWidth="1"/>
    <col min="52" max="52" width="23" customWidth="1"/>
    <col min="53" max="53" width="22" customWidth="1"/>
    <col min="54" max="54" width="12.7109375" customWidth="1"/>
    <col min="55" max="55" width="28.5703125" customWidth="1"/>
    <col min="56" max="57" width="15.140625" customWidth="1"/>
    <col min="58" max="58" width="32.42578125" customWidth="1"/>
    <col min="59" max="59" width="22.28515625" customWidth="1"/>
    <col min="60" max="60" width="23" customWidth="1"/>
    <col min="61" max="61" width="13.7109375" customWidth="1"/>
    <col min="62" max="62" width="22.28515625" customWidth="1"/>
    <col min="63" max="63" width="12.7109375" customWidth="1"/>
    <col min="64" max="65" width="19" customWidth="1"/>
    <col min="66" max="66" width="16.5703125" customWidth="1"/>
    <col min="67" max="67" width="32" customWidth="1"/>
    <col min="68" max="68" width="32.42578125" customWidth="1"/>
    <col min="69" max="69" width="19.5703125" customWidth="1"/>
    <col min="70" max="70" width="28.85546875" customWidth="1"/>
    <col min="71" max="71" width="26.140625" customWidth="1"/>
    <col min="72" max="72" width="17.5703125" customWidth="1"/>
    <col min="73" max="73" width="10.85546875" bestFit="1" customWidth="1"/>
    <col min="74" max="74" width="12" customWidth="1"/>
    <col min="75" max="75" width="27.140625" customWidth="1"/>
    <col min="76" max="76" width="28.42578125" customWidth="1"/>
    <col min="77" max="77" width="17.5703125" customWidth="1"/>
    <col min="78" max="78" width="12.85546875" customWidth="1"/>
    <col min="79" max="79" width="12.28515625" customWidth="1"/>
    <col min="80" max="80" width="22" customWidth="1"/>
    <col min="81" max="81" width="12.7109375" customWidth="1"/>
    <col min="82" max="82" width="28.5703125" customWidth="1"/>
    <col min="83" max="83" width="54.5703125" customWidth="1"/>
    <col min="84" max="84" width="28.5703125" customWidth="1"/>
    <col min="85" max="85" width="18.5703125" customWidth="1"/>
    <col min="86" max="86" width="14.42578125" customWidth="1"/>
    <col min="87" max="87" width="16.7109375" customWidth="1"/>
    <col min="88" max="88" width="23" customWidth="1"/>
    <col min="89" max="89" width="22" customWidth="1"/>
    <col min="90" max="90" width="12.7109375" customWidth="1"/>
    <col min="91" max="91" width="28.5703125" customWidth="1"/>
    <col min="92" max="93" width="15.140625" customWidth="1"/>
    <col min="94" max="94" width="31.42578125" customWidth="1"/>
    <col min="95" max="95" width="22.28515625" customWidth="1"/>
    <col min="96" max="96" width="23" customWidth="1"/>
    <col min="97" max="97" width="13.7109375" customWidth="1"/>
    <col min="98" max="98" width="22.28515625" customWidth="1"/>
    <col min="99" max="99" width="11.7109375" customWidth="1"/>
    <col min="100" max="100" width="19" customWidth="1"/>
    <col min="101" max="101" width="17" bestFit="1" customWidth="1"/>
    <col min="102" max="102" width="16.5703125" bestFit="1" customWidth="1"/>
    <col min="103" max="103" width="31.140625" bestFit="1" customWidth="1"/>
    <col min="104" max="104" width="32.42578125" bestFit="1" customWidth="1"/>
    <col min="105" max="105" width="19.5703125" bestFit="1" customWidth="1"/>
    <col min="106" max="106" width="26.140625" bestFit="1" customWidth="1"/>
    <col min="107" max="107" width="28.42578125" bestFit="1" customWidth="1"/>
    <col min="108" max="108" width="10.85546875" bestFit="1" customWidth="1"/>
    <col min="109" max="109" width="12" bestFit="1" customWidth="1"/>
    <col min="113" max="113" width="54.5703125" bestFit="1" customWidth="1"/>
    <col min="114" max="114" width="28.5703125" bestFit="1" customWidth="1"/>
    <col min="115" max="115" width="18.5703125" bestFit="1" customWidth="1"/>
    <col min="116" max="116" width="14.42578125" bestFit="1" customWidth="1"/>
    <col min="117" max="117" width="16.7109375" bestFit="1" customWidth="1"/>
    <col min="118" max="118" width="23" bestFit="1" customWidth="1"/>
    <col min="119" max="119" width="22" bestFit="1" customWidth="1"/>
    <col min="120" max="120" width="12.7109375" bestFit="1" customWidth="1"/>
    <col min="121" max="121" width="28.5703125" bestFit="1" customWidth="1"/>
    <col min="122" max="123" width="15.140625" bestFit="1" customWidth="1"/>
    <col min="124" max="124" width="32.42578125" bestFit="1" customWidth="1"/>
    <col min="125" max="125" width="22.28515625" bestFit="1" customWidth="1"/>
    <col min="126" max="126" width="23" bestFit="1" customWidth="1"/>
    <col min="127" max="127" width="13.7109375" bestFit="1" customWidth="1"/>
    <col min="128" max="128" width="22.28515625" bestFit="1" customWidth="1"/>
    <col min="129" max="129" width="11.7109375" bestFit="1" customWidth="1"/>
    <col min="130" max="130" width="19" bestFit="1" customWidth="1"/>
    <col min="131" max="131" width="17" bestFit="1" customWidth="1"/>
    <col min="132" max="132" width="16.5703125" bestFit="1" customWidth="1"/>
    <col min="133" max="133" width="31.42578125" bestFit="1" customWidth="1"/>
    <col min="134" max="134" width="32.42578125" bestFit="1" customWidth="1"/>
    <col min="135" max="135" width="19.5703125" bestFit="1" customWidth="1"/>
    <col min="136" max="136" width="26.140625" bestFit="1" customWidth="1"/>
    <col min="137" max="137" width="28.42578125" bestFit="1" customWidth="1"/>
    <col min="138" max="138" width="10.85546875" bestFit="1" customWidth="1"/>
    <col min="139" max="139" width="12" bestFit="1" customWidth="1"/>
    <col min="141" max="141" width="66.42578125" customWidth="1"/>
    <col min="142" max="142" width="40.5703125" customWidth="1"/>
    <col min="143" max="143" width="30.5703125" customWidth="1"/>
    <col min="144" max="144" width="14.42578125" customWidth="1"/>
    <col min="145" max="145" width="15.5703125" customWidth="1"/>
    <col min="146" max="146" width="23" customWidth="1"/>
    <col min="147" max="147" width="22" customWidth="1"/>
    <col min="148" max="148" width="12.7109375" customWidth="1"/>
    <col min="149" max="149" width="40.5703125" customWidth="1"/>
    <col min="150" max="151" width="15.140625" customWidth="1"/>
    <col min="152" max="152" width="32.42578125" customWidth="1"/>
    <col min="153" max="153" width="16.140625" customWidth="1"/>
    <col min="154" max="154" width="23" customWidth="1"/>
    <col min="155" max="155" width="13.7109375" customWidth="1"/>
    <col min="156" max="156" width="16.140625" customWidth="1"/>
    <col min="157" max="157" width="11.7109375" customWidth="1"/>
    <col min="158" max="158" width="19" customWidth="1"/>
    <col min="159" max="159" width="17" customWidth="1"/>
    <col min="160" max="160" width="16.5703125" customWidth="1"/>
    <col min="161" max="161" width="29.140625" customWidth="1"/>
    <col min="162" max="162" width="32.42578125" customWidth="1"/>
    <col min="163" max="163" width="19.5703125" customWidth="1"/>
    <col min="164" max="164" width="28.85546875" customWidth="1"/>
    <col min="165" max="165" width="26.140625" customWidth="1"/>
    <col min="166" max="166" width="16.140625" customWidth="1"/>
    <col min="167" max="167" width="10.85546875" customWidth="1"/>
    <col min="168" max="168" width="12" customWidth="1"/>
    <col min="169" max="169" width="27.140625" customWidth="1"/>
    <col min="170" max="170" width="28.42578125" customWidth="1"/>
    <col min="171" max="171" width="16.140625" customWidth="1"/>
    <col min="172" max="172" width="12.85546875" customWidth="1"/>
    <col min="173" max="173" width="12.28515625" customWidth="1"/>
  </cols>
  <sheetData>
    <row r="1" spans="1:39" ht="21.75" thickBot="1">
      <c r="A1" s="18" t="s">
        <v>38</v>
      </c>
      <c r="K1" s="17" t="s">
        <v>3</v>
      </c>
      <c r="L1" s="17"/>
      <c r="M1" s="93" t="str">
        <f>K1&amp;"_NOSPD"</f>
        <v>AUD-BBR-BBSW-6M_NOSPD</v>
      </c>
      <c r="T1" s="17" t="s">
        <v>6</v>
      </c>
      <c r="U1" s="17"/>
      <c r="V1" s="93" t="str">
        <f>T1&amp;"_NOSPD"</f>
        <v>AUD-BBR-BBSW-1M_NOSPD</v>
      </c>
      <c r="AC1" s="17" t="s">
        <v>64</v>
      </c>
      <c r="AD1" s="17"/>
    </row>
    <row r="2" spans="1:39" ht="15.75" thickBot="1">
      <c r="B2" s="24" t="s">
        <v>35</v>
      </c>
      <c r="K2" t="str">
        <f>_xll.MaRVL_CreateSimpleYieldCurve(K1&amp;"-SPD",B3,K8:K28,R8:R28,$B$15,$B$16,$B$17,$B$14:$B$17)</f>
        <v>AUD-BBR-BBSW-6M-SPD:1</v>
      </c>
      <c r="T2" t="str">
        <f>_xll.MaRVL_CreateSimpleYieldCurve(T1&amp;"-SPD",B3,U8:U28,AA8:AA28,$B$15,$B$16,$B$17,$B$14:$B$17)</f>
        <v>AUD-BBR-BBSW-1M-SPD:1</v>
      </c>
      <c r="V2" s="93"/>
      <c r="AC2" t="str">
        <f>_xll.MaRVL_CreateSimpleYieldCurve(AC1&amp;"-SPD",B3,AC7:AC21,AH7:AH21,$B$15,$B$16,$B$17,$B$14:$B$17)</f>
        <v>AUD-BASIS-SPD:1</v>
      </c>
    </row>
    <row r="3" spans="1:39">
      <c r="B3" s="10">
        <f>_xll.MaRVL_GetNameValuePair(B2)</f>
        <v>40420</v>
      </c>
      <c r="D3" s="17" t="s">
        <v>37</v>
      </c>
      <c r="E3" s="17"/>
      <c r="F3" s="17" t="s">
        <v>0</v>
      </c>
      <c r="K3" t="str">
        <f>_xll.MaRVL_JoinBasisCurve($F$3,K1&amp;"-SPD",$B$16,$B$17)</f>
        <v>_0_1QACT365:19</v>
      </c>
      <c r="M3" t="str">
        <f>_xll.MaRVL_CreateSimpleYieldCurve(M1,B3,L8:L28,O8:O28,$B$15,$B$16,$B$17,$B$14:$B$17)</f>
        <v>AUD-BBR-BBSW-6M_NOSPD:1</v>
      </c>
      <c r="T3" t="str">
        <f>_xll.MaRVL_JoinBasisCurve($F$3,T1&amp;"-SPD",$B$16,$B$17)</f>
        <v>_0_3QACT365:39</v>
      </c>
      <c r="V3" s="93" t="str">
        <f>_xll.MaRVL_CreateSimpleYieldCurve(V1,B3,U8:U28,X8:X28,$B$15,$B$16,$B$17,$B$14:$B$17)</f>
        <v>AUD-BBR-BBSW-1M_NOSPD:1</v>
      </c>
      <c r="AC3" t="str">
        <f>_xll.MaRVL_JoinBasisCurve($F$3,AC1&amp;"-SPD",$B$16,$B$17)</f>
        <v>_0_15QACT365:15</v>
      </c>
      <c r="AJ3" s="17" t="s">
        <v>49</v>
      </c>
    </row>
    <row r="4" spans="1:39" ht="15.75" thickBot="1">
      <c r="D4" t="str">
        <f>_xll.MaRVL_CreateSimpleYieldCurve(D3,B3,E7:E32,H7:H32,$B$15,$B$16,$B$17,$B$14:$B$17)</f>
        <v>AUD-LIBOR-SENIOR:1</v>
      </c>
      <c r="F4" t="str">
        <f>_xll.MaRVL_CreateSimpleYieldCurve(F3,B3,E7:E32,H7:H32,$B$15,$B$16,$B$17,$B$14:$B$17)</f>
        <v>AUD-BBR-BBSW-3M:1</v>
      </c>
      <c r="K4" t="str">
        <f>_xll.MaRVL_CreateSimpleYieldCurve(K1,B3,K33:K69,L33:L69,,,,$B$14:$B$17)</f>
        <v>AUD-BBR-BBSW-6M:1</v>
      </c>
      <c r="T4" t="str">
        <f>_xll.MaRVL_CreateSimpleYieldCurve(T1,B3,N33:N61,O33:O61,,,,$B$14:$B$17)</f>
        <v>AUD-BBR-BBSW-1M:1</v>
      </c>
      <c r="AC4" t="str">
        <f>_xll.MaRVL_CreateSimpleYieldCurve(AC1,B3,Q33:Q80,R33:R80,,,,$B$14:$B$17)</f>
        <v>AUD-BASIS:1</v>
      </c>
      <c r="AJ4" t="str">
        <f>_xll.MaRVL_CreateSimpleYieldCurve(AJ3,B3,AJ7:AJ19,AM7:AM19,$B$15,$B$16,$B$17,$B$14:$B$17)</f>
        <v>AUD-AONIA-OIS-COMPOUND-1D:1</v>
      </c>
    </row>
    <row r="5" spans="1:39" ht="15.75" thickBot="1">
      <c r="A5" s="4" t="s">
        <v>19</v>
      </c>
      <c r="B5" s="7" t="s">
        <v>20</v>
      </c>
      <c r="D5" s="90" t="s">
        <v>11</v>
      </c>
      <c r="E5" s="91"/>
      <c r="F5" s="92"/>
      <c r="G5" s="90" t="s">
        <v>70</v>
      </c>
      <c r="H5" s="91"/>
      <c r="I5" s="92"/>
      <c r="K5" s="16" t="s">
        <v>23</v>
      </c>
      <c r="L5" s="16"/>
      <c r="T5" s="16" t="s">
        <v>23</v>
      </c>
      <c r="U5" s="16"/>
      <c r="AC5" s="16" t="s">
        <v>23</v>
      </c>
      <c r="AD5" s="16"/>
    </row>
    <row r="6" spans="1:39" ht="15.75" thickBot="1">
      <c r="A6" s="5" t="str">
        <f>D3</f>
        <v>AUD-LIBOR-SENIOR</v>
      </c>
      <c r="B6" s="6" t="str">
        <f>D4</f>
        <v>AUD-LIBOR-SENIOR:1</v>
      </c>
      <c r="D6" s="34" t="s">
        <v>68</v>
      </c>
      <c r="E6" s="34" t="s">
        <v>69</v>
      </c>
      <c r="F6" s="34" t="s">
        <v>72</v>
      </c>
      <c r="G6" s="34" t="s">
        <v>68</v>
      </c>
      <c r="H6" s="34" t="s">
        <v>69</v>
      </c>
      <c r="I6" s="34" t="s">
        <v>71</v>
      </c>
      <c r="K6" s="90" t="s">
        <v>11</v>
      </c>
      <c r="L6" s="91"/>
      <c r="M6" s="92"/>
      <c r="N6" s="90" t="s">
        <v>48</v>
      </c>
      <c r="O6" s="91"/>
      <c r="P6" s="92"/>
      <c r="T6" s="90" t="s">
        <v>11</v>
      </c>
      <c r="U6" s="91"/>
      <c r="V6" s="92"/>
      <c r="W6" s="90" t="s">
        <v>48</v>
      </c>
      <c r="X6" s="91"/>
      <c r="Y6" s="92"/>
      <c r="AC6" s="4" t="s">
        <v>11</v>
      </c>
      <c r="AD6" s="12" t="s">
        <v>47</v>
      </c>
      <c r="AE6" s="12" t="s">
        <v>13</v>
      </c>
      <c r="AF6" s="12" t="s">
        <v>48</v>
      </c>
      <c r="AG6" s="12" t="s">
        <v>14</v>
      </c>
      <c r="AH6" s="7" t="s">
        <v>2</v>
      </c>
      <c r="AJ6" s="21" t="s">
        <v>11</v>
      </c>
      <c r="AK6" s="22" t="s">
        <v>47</v>
      </c>
      <c r="AL6" s="22" t="s">
        <v>13</v>
      </c>
      <c r="AM6" s="23" t="s">
        <v>48</v>
      </c>
    </row>
    <row r="7" spans="1:39" ht="15.75" thickBot="1">
      <c r="A7" s="3" t="str">
        <f>F3</f>
        <v>AUD-BBR-BBSW-3M</v>
      </c>
      <c r="B7" s="1" t="str">
        <f>F4</f>
        <v>AUD-BBR-BBSW-3M:1</v>
      </c>
      <c r="D7" s="8">
        <v>40421</v>
      </c>
      <c r="E7" s="8">
        <v>40421</v>
      </c>
      <c r="F7" s="1" t="b">
        <f t="shared" ref="F7:F32" si="0">E7=D7</f>
        <v>1</v>
      </c>
      <c r="G7" s="35">
        <v>4.5251271799999999E-2</v>
      </c>
      <c r="H7" s="36">
        <v>4.5251271769978403E-2</v>
      </c>
      <c r="I7" s="37">
        <f t="shared" ref="I7:I32" si="1">H7-G7</f>
        <v>-3.0021596320040089E-11</v>
      </c>
      <c r="K7" s="34" t="s">
        <v>68</v>
      </c>
      <c r="L7" s="34" t="s">
        <v>69</v>
      </c>
      <c r="M7" s="34" t="s">
        <v>72</v>
      </c>
      <c r="N7" s="34" t="s">
        <v>68</v>
      </c>
      <c r="O7" s="34" t="s">
        <v>69</v>
      </c>
      <c r="P7" s="34" t="s">
        <v>71</v>
      </c>
      <c r="Q7" s="12" t="s">
        <v>14</v>
      </c>
      <c r="R7" s="7" t="s">
        <v>2</v>
      </c>
      <c r="T7" s="34" t="s">
        <v>68</v>
      </c>
      <c r="U7" s="34" t="s">
        <v>69</v>
      </c>
      <c r="V7" s="34" t="s">
        <v>72</v>
      </c>
      <c r="W7" s="34" t="s">
        <v>68</v>
      </c>
      <c r="X7" s="34" t="s">
        <v>69</v>
      </c>
      <c r="Y7" s="34" t="s">
        <v>71</v>
      </c>
      <c r="Z7" s="33" t="s">
        <v>14</v>
      </c>
      <c r="AA7" s="33" t="s">
        <v>2</v>
      </c>
      <c r="AC7" s="10">
        <v>40452</v>
      </c>
      <c r="AD7" s="19">
        <v>32</v>
      </c>
      <c r="AE7" s="15">
        <v>4.6167298700000003</v>
      </c>
      <c r="AF7" s="11">
        <f>AE7/100</f>
        <v>4.6167298700000005E-2</v>
      </c>
      <c r="AG7" s="20">
        <f t="array" ref="AG7:AG21">_xll.MaRVL_GetRate($F$4,B3,AC7:AC21,$B$15,$B$16,$B$17)</f>
        <v>4.6268619698002666E-2</v>
      </c>
      <c r="AH7" s="9">
        <f>AF7-AG7</f>
        <v>-1.0132099800266164E-4</v>
      </c>
      <c r="AJ7" s="8">
        <v>40421</v>
      </c>
      <c r="AK7" s="1">
        <v>1</v>
      </c>
      <c r="AL7" s="1">
        <v>4.5251271800000001</v>
      </c>
      <c r="AM7" s="9">
        <f>AL7/100</f>
        <v>4.5251271799999999E-2</v>
      </c>
    </row>
    <row r="8" spans="1:39">
      <c r="A8" s="3" t="str">
        <f>K1</f>
        <v>AUD-BBR-BBSW-6M</v>
      </c>
      <c r="B8" s="1" t="str">
        <f>K4</f>
        <v>AUD-BBR-BBSW-6M:1</v>
      </c>
      <c r="D8" s="8">
        <v>40451</v>
      </c>
      <c r="E8" s="8">
        <v>40451</v>
      </c>
      <c r="F8" s="1" t="b">
        <f t="shared" si="0"/>
        <v>1</v>
      </c>
      <c r="G8" s="35">
        <v>4.6245406400000001E-2</v>
      </c>
      <c r="H8" s="36">
        <v>4.6245406429456203E-2</v>
      </c>
      <c r="I8" s="37">
        <f t="shared" si="1"/>
        <v>2.945620136696192E-11</v>
      </c>
      <c r="K8" s="10">
        <v>40421</v>
      </c>
      <c r="L8" s="8">
        <v>40421</v>
      </c>
      <c r="M8" s="15" t="b">
        <f>K8=L8</f>
        <v>1</v>
      </c>
      <c r="N8" s="31">
        <v>4.6892759399999998E-2</v>
      </c>
      <c r="O8" s="39">
        <v>4.6892759422646299E-2</v>
      </c>
      <c r="P8" s="37">
        <f>O8-N8</f>
        <v>2.2646301500728327E-11</v>
      </c>
      <c r="Q8" s="14">
        <f t="array" ref="Q8:Q28">_xll.MaRVL_GetRate($F$4,B3,L8:L28,$B$15,$B$16,$B$17)</f>
        <v>4.5251271769978452E-2</v>
      </c>
      <c r="R8" s="9">
        <f t="shared" ref="R8:R28" si="2">N8-Q8</f>
        <v>1.6414876300215459E-3</v>
      </c>
      <c r="T8" s="8">
        <v>40421</v>
      </c>
      <c r="U8" s="8">
        <v>40421</v>
      </c>
      <c r="V8" s="13" t="b">
        <f>T8=U8</f>
        <v>1</v>
      </c>
      <c r="W8" s="9">
        <v>4.5251271799999999E-2</v>
      </c>
      <c r="X8" s="39">
        <v>4.5251271749402897E-2</v>
      </c>
      <c r="Y8" s="38">
        <f>X8-W8</f>
        <v>-5.0597102896343671E-11</v>
      </c>
      <c r="Z8" s="14">
        <f t="array" ref="Z8:Z28">_xll.MaRVL_GetRate($F$4,B3,U8:U28,$B$15,$B$16,$B$17)</f>
        <v>4.5251271769978452E-2</v>
      </c>
      <c r="AA8" s="9">
        <f>X8-Z8</f>
        <v>-2.0575555148560909E-11</v>
      </c>
      <c r="AC8" s="8">
        <v>40483</v>
      </c>
      <c r="AD8" s="19">
        <v>63</v>
      </c>
      <c r="AE8" s="13">
        <v>4.6400255100000001</v>
      </c>
      <c r="AF8" s="11">
        <f t="shared" ref="AF8:AF21" si="3">AE8/100</f>
        <v>4.6400255100000003E-2</v>
      </c>
      <c r="AG8" s="14">
        <v>4.6980150869937454E-2</v>
      </c>
      <c r="AH8" s="9">
        <f>AF8-AG8</f>
        <v>-5.7989576993745101E-4</v>
      </c>
      <c r="AJ8" s="8">
        <v>40428</v>
      </c>
      <c r="AK8" s="1">
        <v>8</v>
      </c>
      <c r="AL8" s="1">
        <v>4.5170458599999996</v>
      </c>
      <c r="AM8" s="9">
        <f t="shared" ref="AM8:AM19" si="4">AL8/100</f>
        <v>4.5170458599999998E-2</v>
      </c>
    </row>
    <row r="9" spans="1:39">
      <c r="A9" s="3" t="str">
        <f>T1</f>
        <v>AUD-BBR-BBSW-1M</v>
      </c>
      <c r="B9" s="1" t="str">
        <f>T4</f>
        <v>AUD-BBR-BBSW-1M:1</v>
      </c>
      <c r="D9" s="8">
        <v>40480</v>
      </c>
      <c r="E9" s="8">
        <v>40480</v>
      </c>
      <c r="F9" s="1" t="b">
        <f t="shared" si="0"/>
        <v>1</v>
      </c>
      <c r="G9" s="35">
        <v>4.6918591199999998E-2</v>
      </c>
      <c r="H9" s="36">
        <v>4.6918591217298002E-2</v>
      </c>
      <c r="I9" s="37">
        <f t="shared" si="1"/>
        <v>1.7298003307519849E-11</v>
      </c>
      <c r="K9" s="8">
        <v>40451</v>
      </c>
      <c r="L9" s="8">
        <v>40451</v>
      </c>
      <c r="M9" s="15" t="b">
        <f t="shared" ref="M9:M28" si="5">K9=L9</f>
        <v>1</v>
      </c>
      <c r="N9" s="31">
        <v>4.7881391999999995E-2</v>
      </c>
      <c r="O9" s="39">
        <v>4.7881392184898203E-2</v>
      </c>
      <c r="P9" s="37">
        <f t="shared" ref="P9:P28" si="6">O9-N9</f>
        <v>1.8489820785561051E-10</v>
      </c>
      <c r="Q9" s="14">
        <v>4.6245406429456182E-2</v>
      </c>
      <c r="R9" s="9">
        <f t="shared" si="2"/>
        <v>1.6359855705438131E-3</v>
      </c>
      <c r="T9" s="8">
        <v>40451</v>
      </c>
      <c r="U9" s="8">
        <v>40451</v>
      </c>
      <c r="V9" s="13" t="b">
        <f t="shared" ref="V9:V28" si="7">T9=U9</f>
        <v>1</v>
      </c>
      <c r="W9" s="9">
        <v>4.6245406400000001E-2</v>
      </c>
      <c r="X9" s="39">
        <v>4.6245406620156103E-2</v>
      </c>
      <c r="Y9" s="38">
        <f t="shared" ref="Y9:Y28" si="8">X9-W9</f>
        <v>2.2015610168235611E-10</v>
      </c>
      <c r="Z9" s="14">
        <v>4.6245406429456182E-2</v>
      </c>
      <c r="AA9" s="9">
        <f t="shared" ref="AA9:AA28" si="9">X9-Z9</f>
        <v>1.906999211320759E-10</v>
      </c>
      <c r="AC9" s="8">
        <v>40513</v>
      </c>
      <c r="AD9" s="19">
        <v>93</v>
      </c>
      <c r="AE9" s="13">
        <v>4.6836462499999998</v>
      </c>
      <c r="AF9" s="11">
        <f t="shared" si="3"/>
        <v>4.6836462499999995E-2</v>
      </c>
      <c r="AG9" s="14">
        <v>4.7524175764462662E-2</v>
      </c>
      <c r="AH9" s="9">
        <f t="shared" ref="AH9:AH21" si="10">AF9-AG9</f>
        <v>-6.8771326446266656E-4</v>
      </c>
      <c r="AJ9" s="8">
        <v>40451</v>
      </c>
      <c r="AK9" s="1">
        <v>31</v>
      </c>
      <c r="AL9" s="1">
        <v>4.5058616300000001</v>
      </c>
      <c r="AM9" s="9">
        <f t="shared" si="4"/>
        <v>4.50586163E-2</v>
      </c>
    </row>
    <row r="10" spans="1:39">
      <c r="A10" s="3" t="str">
        <f>AC1</f>
        <v>AUD-BASIS</v>
      </c>
      <c r="B10" s="1" t="str">
        <f>AC4</f>
        <v>AUD-BASIS:1</v>
      </c>
      <c r="D10" s="8">
        <v>40512</v>
      </c>
      <c r="E10" s="8">
        <v>40512</v>
      </c>
      <c r="F10" s="1" t="b">
        <f t="shared" si="0"/>
        <v>1</v>
      </c>
      <c r="G10" s="35">
        <v>4.7575227499999997E-2</v>
      </c>
      <c r="H10" s="36">
        <v>4.7575227512116798E-2</v>
      </c>
      <c r="I10" s="37">
        <f t="shared" si="1"/>
        <v>1.2116800618411361E-11</v>
      </c>
      <c r="K10" s="8">
        <v>40480</v>
      </c>
      <c r="L10" s="8">
        <v>40480</v>
      </c>
      <c r="M10" s="15" t="b">
        <f t="shared" si="5"/>
        <v>1</v>
      </c>
      <c r="N10" s="31">
        <v>4.8548608599999994E-2</v>
      </c>
      <c r="O10" s="39">
        <v>4.8548609844923298E-2</v>
      </c>
      <c r="P10" s="37">
        <f t="shared" si="6"/>
        <v>1.2449233033340334E-9</v>
      </c>
      <c r="Q10" s="14">
        <v>4.6918591217298022E-2</v>
      </c>
      <c r="R10" s="9">
        <f t="shared" si="2"/>
        <v>1.6300173827019718E-3</v>
      </c>
      <c r="T10" s="8">
        <v>40480</v>
      </c>
      <c r="U10" s="8">
        <v>40480</v>
      </c>
      <c r="V10" s="13" t="b">
        <f t="shared" si="7"/>
        <v>1</v>
      </c>
      <c r="W10" s="9">
        <v>4.6178071899999999E-2</v>
      </c>
      <c r="X10" s="39">
        <v>4.6178073392694002E-2</v>
      </c>
      <c r="Y10" s="38">
        <f t="shared" si="8"/>
        <v>1.4926940031245728E-9</v>
      </c>
      <c r="Z10" s="14">
        <v>4.6918591217298022E-2</v>
      </c>
      <c r="AA10" s="9">
        <f t="shared" si="9"/>
        <v>-7.4051782460402005E-4</v>
      </c>
      <c r="AC10" s="8">
        <v>40603</v>
      </c>
      <c r="AD10" s="19">
        <v>183</v>
      </c>
      <c r="AE10" s="13">
        <v>4.6926871800000001</v>
      </c>
      <c r="AF10" s="11">
        <f t="shared" si="3"/>
        <v>4.6926871799999999E-2</v>
      </c>
      <c r="AG10" s="14">
        <v>4.6895072971431695E-2</v>
      </c>
      <c r="AH10" s="9">
        <f t="shared" si="10"/>
        <v>3.1798828568303794E-5</v>
      </c>
      <c r="AJ10" s="8">
        <v>40483</v>
      </c>
      <c r="AK10" s="1">
        <v>63</v>
      </c>
      <c r="AL10" s="1">
        <v>4.4923743299999996</v>
      </c>
      <c r="AM10" s="9">
        <f t="shared" si="4"/>
        <v>4.4923743299999999E-2</v>
      </c>
    </row>
    <row r="11" spans="1:39">
      <c r="A11" s="3" t="str">
        <f>AJ3</f>
        <v>AUD-AONIA-OIS-COMPOUND-1D</v>
      </c>
      <c r="B11" s="1" t="str">
        <f>AJ4</f>
        <v>AUD-AONIA-OIS-COMPOUND-1D:1</v>
      </c>
      <c r="D11" s="8">
        <v>40521</v>
      </c>
      <c r="E11" s="8">
        <v>40521</v>
      </c>
      <c r="F11" s="1" t="b">
        <f t="shared" si="0"/>
        <v>1</v>
      </c>
      <c r="G11" s="35">
        <v>4.71157647E-2</v>
      </c>
      <c r="H11" s="36">
        <v>4.7115761783229203E-2</v>
      </c>
      <c r="I11" s="37">
        <f t="shared" si="1"/>
        <v>-2.916770797112278E-9</v>
      </c>
      <c r="K11" s="8">
        <v>40512</v>
      </c>
      <c r="L11" s="8">
        <v>40512</v>
      </c>
      <c r="M11" s="15" t="b">
        <f t="shared" si="5"/>
        <v>1</v>
      </c>
      <c r="N11" s="31">
        <v>4.9198481500000002E-2</v>
      </c>
      <c r="O11" s="39">
        <v>4.9198486314315601E-2</v>
      </c>
      <c r="P11" s="37">
        <f t="shared" si="6"/>
        <v>4.8143155989555098E-9</v>
      </c>
      <c r="Q11" s="14">
        <v>4.7575227512116847E-2</v>
      </c>
      <c r="R11" s="9">
        <f t="shared" si="2"/>
        <v>1.6232539878831553E-3</v>
      </c>
      <c r="T11" s="8">
        <v>40512</v>
      </c>
      <c r="U11" s="8">
        <v>40512</v>
      </c>
      <c r="V11" s="13" t="b">
        <f t="shared" si="7"/>
        <v>1</v>
      </c>
      <c r="W11" s="9">
        <v>4.5992575000000001E-2</v>
      </c>
      <c r="X11" s="39">
        <v>4.5992580932000302E-2</v>
      </c>
      <c r="Y11" s="38">
        <f t="shared" si="8"/>
        <v>5.9320003006901878E-9</v>
      </c>
      <c r="Z11" s="14">
        <v>4.7575227512116847E-2</v>
      </c>
      <c r="AA11" s="9">
        <f t="shared" si="9"/>
        <v>-1.5826465801165451E-3</v>
      </c>
      <c r="AC11" s="8">
        <v>40695</v>
      </c>
      <c r="AD11" s="19">
        <v>275</v>
      </c>
      <c r="AE11" s="13">
        <v>4.7179953299999999</v>
      </c>
      <c r="AF11" s="11">
        <f t="shared" si="3"/>
        <v>4.7179953300000001E-2</v>
      </c>
      <c r="AG11" s="14">
        <v>4.6816734318810838E-2</v>
      </c>
      <c r="AH11" s="9">
        <f t="shared" si="10"/>
        <v>3.6321898118916313E-4</v>
      </c>
      <c r="AJ11" s="8">
        <v>40512</v>
      </c>
      <c r="AK11" s="1">
        <v>92</v>
      </c>
      <c r="AL11" s="1">
        <v>4.48431742</v>
      </c>
      <c r="AM11" s="9">
        <f t="shared" si="4"/>
        <v>4.4843174200000002E-2</v>
      </c>
    </row>
    <row r="12" spans="1:39" ht="15.75" thickBot="1">
      <c r="D12" s="8">
        <v>40612</v>
      </c>
      <c r="E12" s="8">
        <v>40612</v>
      </c>
      <c r="F12" s="1" t="b">
        <f t="shared" si="0"/>
        <v>1</v>
      </c>
      <c r="G12" s="35">
        <v>4.6870852599999999E-2</v>
      </c>
      <c r="H12" s="36">
        <v>4.6870851028673499E-2</v>
      </c>
      <c r="I12" s="37">
        <f t="shared" si="1"/>
        <v>-1.5713264994721143E-9</v>
      </c>
      <c r="K12" s="8">
        <v>40602</v>
      </c>
      <c r="L12" s="8">
        <v>40602</v>
      </c>
      <c r="M12" s="15" t="b">
        <f t="shared" si="5"/>
        <v>1</v>
      </c>
      <c r="N12" s="31">
        <v>4.8502153999999999E-2</v>
      </c>
      <c r="O12" s="39">
        <v>4.8502152237295697E-2</v>
      </c>
      <c r="P12" s="37">
        <f t="shared" si="6"/>
        <v>-1.7627043019663446E-9</v>
      </c>
      <c r="Q12" s="14">
        <v>4.6897764298404532E-2</v>
      </c>
      <c r="R12" s="9">
        <f t="shared" si="2"/>
        <v>1.604389701595467E-3</v>
      </c>
      <c r="T12" s="8">
        <v>40602</v>
      </c>
      <c r="U12" s="8">
        <v>40602</v>
      </c>
      <c r="V12" s="13" t="b">
        <f t="shared" si="7"/>
        <v>1</v>
      </c>
      <c r="W12" s="9">
        <v>4.5642071100000001E-2</v>
      </c>
      <c r="X12" s="39">
        <v>4.5642069380369903E-2</v>
      </c>
      <c r="Y12" s="38">
        <f t="shared" si="8"/>
        <v>-1.7196300980404366E-9</v>
      </c>
      <c r="Z12" s="14">
        <v>4.6897764298404532E-2</v>
      </c>
      <c r="AA12" s="9">
        <f t="shared" si="9"/>
        <v>-1.2556949180346291E-3</v>
      </c>
      <c r="AC12" s="8">
        <v>40787</v>
      </c>
      <c r="AD12" s="19">
        <v>367</v>
      </c>
      <c r="AE12" s="13">
        <v>4.7424816099999996</v>
      </c>
      <c r="AF12" s="11">
        <f t="shared" si="3"/>
        <v>4.7424816099999996E-2</v>
      </c>
      <c r="AG12" s="14">
        <v>4.6802472608520773E-2</v>
      </c>
      <c r="AH12" s="9">
        <f t="shared" si="10"/>
        <v>6.223434914792228E-4</v>
      </c>
      <c r="AJ12" s="8">
        <v>40543</v>
      </c>
      <c r="AK12" s="1">
        <v>123</v>
      </c>
      <c r="AL12" s="1">
        <v>4.4646225800000003</v>
      </c>
      <c r="AM12" s="9">
        <f t="shared" si="4"/>
        <v>4.4646225800000001E-2</v>
      </c>
    </row>
    <row r="13" spans="1:39" ht="15.75" thickBot="1">
      <c r="A13" s="4" t="s">
        <v>21</v>
      </c>
      <c r="B13" s="7" t="s">
        <v>22</v>
      </c>
      <c r="D13" s="8">
        <v>40703</v>
      </c>
      <c r="E13" s="8">
        <v>40703</v>
      </c>
      <c r="F13" s="1" t="b">
        <f t="shared" si="0"/>
        <v>1</v>
      </c>
      <c r="G13" s="35">
        <v>4.6811519300000007E-2</v>
      </c>
      <c r="H13" s="36">
        <v>4.6811518250390101E-2</v>
      </c>
      <c r="I13" s="37">
        <f t="shared" si="1"/>
        <v>-1.0496099059342789E-9</v>
      </c>
      <c r="K13" s="8">
        <v>40786</v>
      </c>
      <c r="L13" s="8">
        <v>40786</v>
      </c>
      <c r="M13" s="15" t="b">
        <f t="shared" si="5"/>
        <v>1</v>
      </c>
      <c r="N13" s="31">
        <v>4.7765308199999995E-2</v>
      </c>
      <c r="O13" s="39">
        <v>4.7770930129153101E-2</v>
      </c>
      <c r="P13" s="37">
        <f t="shared" si="6"/>
        <v>5.6219291531059423E-6</v>
      </c>
      <c r="Q13" s="14">
        <v>4.6802580294733609E-2</v>
      </c>
      <c r="R13" s="9">
        <f t="shared" si="2"/>
        <v>9.6272790526638619E-4</v>
      </c>
      <c r="T13" s="8">
        <v>40786</v>
      </c>
      <c r="U13" s="8">
        <v>40786</v>
      </c>
      <c r="V13" s="13" t="b">
        <f t="shared" si="7"/>
        <v>1</v>
      </c>
      <c r="W13" s="9">
        <v>4.5475365099999998E-2</v>
      </c>
      <c r="X13" s="39">
        <v>4.5470202016922201E-2</v>
      </c>
      <c r="Y13" s="38">
        <f t="shared" si="8"/>
        <v>-5.1630830777971148E-6</v>
      </c>
      <c r="Z13" s="14">
        <v>4.6802580294733609E-2</v>
      </c>
      <c r="AA13" s="9">
        <f t="shared" si="9"/>
        <v>-1.3323782778114079E-3</v>
      </c>
      <c r="AC13" s="8">
        <v>41156</v>
      </c>
      <c r="AD13" s="19">
        <v>736</v>
      </c>
      <c r="AE13" s="13">
        <v>4.85230403</v>
      </c>
      <c r="AF13" s="11">
        <f t="shared" si="3"/>
        <v>4.85230403E-2</v>
      </c>
      <c r="AG13" s="14">
        <v>4.7338753831573932E-2</v>
      </c>
      <c r="AH13" s="9">
        <f t="shared" si="10"/>
        <v>1.1842864684260684E-3</v>
      </c>
      <c r="AJ13" s="8">
        <v>40574</v>
      </c>
      <c r="AK13" s="1">
        <v>154</v>
      </c>
      <c r="AL13" s="1">
        <v>4.4561768900000001</v>
      </c>
      <c r="AM13" s="9">
        <f t="shared" si="4"/>
        <v>4.45617689E-2</v>
      </c>
    </row>
    <row r="14" spans="1:39">
      <c r="A14" s="2" t="s">
        <v>15</v>
      </c>
      <c r="B14" s="2" t="s">
        <v>8</v>
      </c>
      <c r="D14" s="8">
        <v>40794</v>
      </c>
      <c r="E14" s="8">
        <v>40794</v>
      </c>
      <c r="F14" s="1" t="b">
        <f t="shared" si="0"/>
        <v>1</v>
      </c>
      <c r="G14" s="35">
        <v>4.68017196E-2</v>
      </c>
      <c r="H14" s="36">
        <v>4.6801718805031797E-2</v>
      </c>
      <c r="I14" s="37">
        <f t="shared" si="1"/>
        <v>-7.949682023777882E-10</v>
      </c>
      <c r="K14" s="8">
        <v>41152</v>
      </c>
      <c r="L14" s="8">
        <v>41152</v>
      </c>
      <c r="M14" s="15" t="b">
        <f t="shared" si="5"/>
        <v>1</v>
      </c>
      <c r="N14" s="31">
        <v>4.8273117000000004E-2</v>
      </c>
      <c r="O14" s="39">
        <v>4.8277676567476398E-2</v>
      </c>
      <c r="P14" s="37">
        <f t="shared" si="6"/>
        <v>4.5595674763934668E-6</v>
      </c>
      <c r="Q14" s="14">
        <v>4.7331377950886377E-2</v>
      </c>
      <c r="R14" s="9">
        <f t="shared" si="2"/>
        <v>9.4173904911362682E-4</v>
      </c>
      <c r="T14" s="8">
        <v>41152</v>
      </c>
      <c r="U14" s="8">
        <v>41152</v>
      </c>
      <c r="V14" s="13" t="b">
        <f t="shared" si="7"/>
        <v>1</v>
      </c>
      <c r="W14" s="9">
        <v>4.5999638500000002E-2</v>
      </c>
      <c r="X14" s="39">
        <v>4.5997023647426097E-2</v>
      </c>
      <c r="Y14" s="38">
        <f t="shared" si="8"/>
        <v>-2.614852573905313E-6</v>
      </c>
      <c r="Z14" s="14">
        <v>4.7331377950886377E-2</v>
      </c>
      <c r="AA14" s="9">
        <f t="shared" si="9"/>
        <v>-1.3343543034602806E-3</v>
      </c>
      <c r="AC14" s="8">
        <v>41520</v>
      </c>
      <c r="AD14" s="19">
        <v>1100</v>
      </c>
      <c r="AE14" s="13">
        <v>4.9454708800000002</v>
      </c>
      <c r="AF14" s="11">
        <f t="shared" si="3"/>
        <v>4.9454708800000004E-2</v>
      </c>
      <c r="AG14" s="14">
        <v>4.7928490706068416E-2</v>
      </c>
      <c r="AH14" s="9">
        <f t="shared" si="10"/>
        <v>1.5262180939315875E-3</v>
      </c>
      <c r="AJ14" s="8">
        <v>40602</v>
      </c>
      <c r="AK14" s="1">
        <v>182</v>
      </c>
      <c r="AL14" s="1">
        <v>4.4461383400000001</v>
      </c>
      <c r="AM14" s="9">
        <f t="shared" si="4"/>
        <v>4.4461383399999999E-2</v>
      </c>
    </row>
    <row r="15" spans="1:39">
      <c r="A15" s="2" t="s">
        <v>16</v>
      </c>
      <c r="B15" s="2" t="s">
        <v>7</v>
      </c>
      <c r="D15" s="8">
        <v>40885</v>
      </c>
      <c r="E15" s="8">
        <v>40885</v>
      </c>
      <c r="F15" s="1" t="b">
        <f t="shared" si="0"/>
        <v>1</v>
      </c>
      <c r="G15" s="35">
        <v>4.6870166099999999E-2</v>
      </c>
      <c r="H15" s="36">
        <v>4.68701654475829E-2</v>
      </c>
      <c r="I15" s="37">
        <f t="shared" si="1"/>
        <v>-6.5241709951147087E-10</v>
      </c>
      <c r="K15" s="8">
        <v>41516</v>
      </c>
      <c r="L15" s="8">
        <v>41516</v>
      </c>
      <c r="M15" s="15" t="b">
        <f t="shared" si="5"/>
        <v>1</v>
      </c>
      <c r="N15" s="31">
        <v>4.8863072399999999E-2</v>
      </c>
      <c r="O15" s="39">
        <v>4.8869194605615902E-2</v>
      </c>
      <c r="P15" s="37">
        <f t="shared" si="6"/>
        <v>6.1222056159035421E-6</v>
      </c>
      <c r="Q15" s="14">
        <v>4.792111540110966E-2</v>
      </c>
      <c r="R15" s="9">
        <f t="shared" si="2"/>
        <v>9.4195699889033924E-4</v>
      </c>
      <c r="T15" s="8">
        <v>41516</v>
      </c>
      <c r="U15" s="8">
        <v>41516</v>
      </c>
      <c r="V15" s="13" t="b">
        <f t="shared" si="7"/>
        <v>1</v>
      </c>
      <c r="W15" s="9">
        <v>4.6639648300000003E-2</v>
      </c>
      <c r="X15" s="39">
        <v>4.6638423556733401E-2</v>
      </c>
      <c r="Y15" s="38">
        <f t="shared" si="8"/>
        <v>-1.2247432666021019E-6</v>
      </c>
      <c r="Z15" s="14">
        <v>4.792111540110966E-2</v>
      </c>
      <c r="AA15" s="9">
        <f t="shared" si="9"/>
        <v>-1.2826918443762589E-3</v>
      </c>
      <c r="AC15" s="8">
        <v>41884</v>
      </c>
      <c r="AD15" s="19">
        <v>1464</v>
      </c>
      <c r="AE15" s="13">
        <v>5.0409521399999999</v>
      </c>
      <c r="AF15" s="11">
        <f t="shared" si="3"/>
        <v>5.0409521399999997E-2</v>
      </c>
      <c r="AG15" s="14">
        <v>4.8602247730955561E-2</v>
      </c>
      <c r="AH15" s="9">
        <f t="shared" si="10"/>
        <v>1.807273669044436E-3</v>
      </c>
      <c r="AJ15" s="8">
        <v>40694</v>
      </c>
      <c r="AK15" s="1">
        <v>274</v>
      </c>
      <c r="AL15" s="1">
        <v>4.4312839799999999</v>
      </c>
      <c r="AM15" s="9">
        <f t="shared" si="4"/>
        <v>4.4312839799999997E-2</v>
      </c>
    </row>
    <row r="16" spans="1:39">
      <c r="A16" s="2" t="s">
        <v>17</v>
      </c>
      <c r="B16" s="2" t="s">
        <v>9</v>
      </c>
      <c r="D16" s="8">
        <v>40976</v>
      </c>
      <c r="E16" s="8">
        <v>40976</v>
      </c>
      <c r="F16" s="1" t="b">
        <f t="shared" si="0"/>
        <v>1</v>
      </c>
      <c r="G16" s="35">
        <v>4.7009526800000007E-2</v>
      </c>
      <c r="H16" s="36">
        <v>4.7009526237921803E-2</v>
      </c>
      <c r="I16" s="37">
        <f t="shared" si="1"/>
        <v>-5.6207820342546455E-10</v>
      </c>
      <c r="K16" s="8">
        <v>41880</v>
      </c>
      <c r="L16" s="8">
        <v>41880</v>
      </c>
      <c r="M16" s="15" t="b">
        <f t="shared" si="5"/>
        <v>1</v>
      </c>
      <c r="N16" s="31">
        <v>4.9507942199999995E-2</v>
      </c>
      <c r="O16" s="39">
        <v>4.9514770945110698E-2</v>
      </c>
      <c r="P16" s="37">
        <f t="shared" si="6"/>
        <v>6.8287451107026942E-6</v>
      </c>
      <c r="Q16" s="14">
        <v>4.8592268152383156E-2</v>
      </c>
      <c r="R16" s="9">
        <f t="shared" si="2"/>
        <v>9.1567404761683929E-4</v>
      </c>
      <c r="T16" s="8">
        <v>41880</v>
      </c>
      <c r="U16" s="8">
        <v>41880</v>
      </c>
      <c r="V16" s="13" t="b">
        <f t="shared" si="7"/>
        <v>1</v>
      </c>
      <c r="W16" s="9">
        <v>4.7364115599999999E-2</v>
      </c>
      <c r="X16" s="39">
        <v>4.73618182272064E-2</v>
      </c>
      <c r="Y16" s="38">
        <f t="shared" si="8"/>
        <v>-2.2973727935998722E-6</v>
      </c>
      <c r="Z16" s="14">
        <v>4.8592268152383156E-2</v>
      </c>
      <c r="AA16" s="9">
        <f t="shared" si="9"/>
        <v>-1.2304499251767562E-3</v>
      </c>
      <c r="AC16" s="8">
        <v>42248</v>
      </c>
      <c r="AD16" s="19">
        <v>1828</v>
      </c>
      <c r="AE16" s="13">
        <v>5.1520945899999999</v>
      </c>
      <c r="AF16" s="11">
        <f t="shared" si="3"/>
        <v>5.1520945899999997E-2</v>
      </c>
      <c r="AG16" s="14">
        <v>4.9510375039643506E-2</v>
      </c>
      <c r="AH16" s="9">
        <f t="shared" si="10"/>
        <v>2.0105708603564906E-3</v>
      </c>
      <c r="AJ16" s="8">
        <v>40786</v>
      </c>
      <c r="AK16" s="1">
        <v>366</v>
      </c>
      <c r="AL16" s="1">
        <v>4.4250126600000002</v>
      </c>
      <c r="AM16" s="9">
        <f t="shared" si="4"/>
        <v>4.4250126600000002E-2</v>
      </c>
    </row>
    <row r="17" spans="1:39">
      <c r="A17" s="2" t="s">
        <v>18</v>
      </c>
      <c r="B17" s="2" t="s">
        <v>10</v>
      </c>
      <c r="D17" s="8">
        <v>41067</v>
      </c>
      <c r="E17" s="8">
        <v>41067</v>
      </c>
      <c r="F17" s="1" t="b">
        <f t="shared" si="0"/>
        <v>1</v>
      </c>
      <c r="G17" s="35">
        <v>4.7174640999999996E-2</v>
      </c>
      <c r="H17" s="36">
        <v>4.7174640486264102E-2</v>
      </c>
      <c r="I17" s="37">
        <f t="shared" si="1"/>
        <v>-5.1373589410319553E-10</v>
      </c>
      <c r="K17" s="8">
        <v>42247</v>
      </c>
      <c r="L17" s="8">
        <v>42247</v>
      </c>
      <c r="M17" s="15" t="b">
        <f t="shared" si="5"/>
        <v>1</v>
      </c>
      <c r="N17" s="31">
        <v>5.0397202700000004E-2</v>
      </c>
      <c r="O17" s="39">
        <v>5.0404833084455099E-2</v>
      </c>
      <c r="P17" s="37">
        <f t="shared" si="6"/>
        <v>7.6303844550942856E-6</v>
      </c>
      <c r="Q17" s="14">
        <v>4.9507894486373161E-2</v>
      </c>
      <c r="R17" s="9">
        <f t="shared" si="2"/>
        <v>8.8930821362684376E-4</v>
      </c>
      <c r="T17" s="8">
        <v>42247</v>
      </c>
      <c r="U17" s="8">
        <v>42247</v>
      </c>
      <c r="V17" s="13" t="b">
        <f t="shared" si="7"/>
        <v>1</v>
      </c>
      <c r="W17" s="9">
        <v>4.8361104199999998E-2</v>
      </c>
      <c r="X17" s="39">
        <v>4.8357842115276398E-2</v>
      </c>
      <c r="Y17" s="38">
        <f t="shared" si="8"/>
        <v>-3.2620847236000672E-6</v>
      </c>
      <c r="Z17" s="14">
        <v>4.9507894486373161E-2</v>
      </c>
      <c r="AA17" s="9">
        <f t="shared" si="9"/>
        <v>-1.1500523710967631E-3</v>
      </c>
      <c r="AC17" s="8">
        <v>42979</v>
      </c>
      <c r="AD17" s="19">
        <v>2559</v>
      </c>
      <c r="AE17" s="13">
        <v>5.3281686800000001</v>
      </c>
      <c r="AF17" s="11">
        <f t="shared" si="3"/>
        <v>5.3281686799999999E-2</v>
      </c>
      <c r="AG17" s="14">
        <v>5.1142646790502511E-2</v>
      </c>
      <c r="AH17" s="9">
        <f t="shared" si="10"/>
        <v>2.1390400094974879E-3</v>
      </c>
      <c r="AJ17" s="8">
        <v>40968</v>
      </c>
      <c r="AK17" s="1">
        <v>548</v>
      </c>
      <c r="AL17" s="1">
        <v>4.4284325600000001</v>
      </c>
      <c r="AM17" s="9">
        <f t="shared" si="4"/>
        <v>4.42843256E-2</v>
      </c>
    </row>
    <row r="18" spans="1:39">
      <c r="D18" s="8">
        <v>41158</v>
      </c>
      <c r="E18" s="8">
        <v>41158</v>
      </c>
      <c r="F18" s="1" t="b">
        <f t="shared" si="0"/>
        <v>1</v>
      </c>
      <c r="G18" s="35">
        <v>4.7342442200000001E-2</v>
      </c>
      <c r="H18" s="36">
        <v>4.7342441771918202E-2</v>
      </c>
      <c r="I18" s="37">
        <f t="shared" si="1"/>
        <v>-4.2808179917530609E-10</v>
      </c>
      <c r="K18" s="8">
        <v>42613</v>
      </c>
      <c r="L18" s="8">
        <v>42613</v>
      </c>
      <c r="M18" s="15" t="b">
        <f t="shared" si="5"/>
        <v>1</v>
      </c>
      <c r="N18" s="31">
        <v>5.1278962800000001E-2</v>
      </c>
      <c r="O18" s="39">
        <v>5.1286658347523301E-2</v>
      </c>
      <c r="P18" s="37">
        <f t="shared" si="6"/>
        <v>7.6955475232995396E-6</v>
      </c>
      <c r="Q18" s="14">
        <v>5.0415776983166793E-2</v>
      </c>
      <c r="R18" s="9">
        <f t="shared" si="2"/>
        <v>8.6318581683320766E-4</v>
      </c>
      <c r="T18" s="8">
        <v>42613</v>
      </c>
      <c r="U18" s="8">
        <v>42613</v>
      </c>
      <c r="V18" s="13" t="b">
        <f t="shared" si="7"/>
        <v>1</v>
      </c>
      <c r="W18" s="9">
        <v>4.9353952100000001E-2</v>
      </c>
      <c r="X18" s="39">
        <v>4.9347671904411201E-2</v>
      </c>
      <c r="Y18" s="38">
        <f t="shared" si="8"/>
        <v>-6.2801955887994976E-6</v>
      </c>
      <c r="Z18" s="14">
        <v>5.0415776983166793E-2</v>
      </c>
      <c r="AA18" s="9">
        <f t="shared" si="9"/>
        <v>-1.0681050787555921E-3</v>
      </c>
      <c r="AC18" s="8">
        <v>44075</v>
      </c>
      <c r="AD18" s="19">
        <v>3655</v>
      </c>
      <c r="AE18" s="13">
        <v>5.4235918300000003</v>
      </c>
      <c r="AF18" s="11">
        <f t="shared" si="3"/>
        <v>5.4235918300000005E-2</v>
      </c>
      <c r="AG18" s="14">
        <v>5.2237730254665493E-2</v>
      </c>
      <c r="AH18" s="9">
        <f t="shared" si="10"/>
        <v>1.9981880453345119E-3</v>
      </c>
      <c r="AJ18" s="8">
        <v>41152</v>
      </c>
      <c r="AK18" s="1">
        <v>732</v>
      </c>
      <c r="AL18" s="1">
        <v>4.4593741600000003</v>
      </c>
      <c r="AM18" s="9">
        <f t="shared" si="4"/>
        <v>4.45937416E-2</v>
      </c>
    </row>
    <row r="19" spans="1:39">
      <c r="D19" s="8">
        <v>41516</v>
      </c>
      <c r="E19" s="8">
        <v>41516</v>
      </c>
      <c r="F19" s="1" t="b">
        <f t="shared" si="0"/>
        <v>1</v>
      </c>
      <c r="G19" s="35">
        <v>4.7920071000000002E-2</v>
      </c>
      <c r="H19" s="36">
        <v>4.7921115401109701E-2</v>
      </c>
      <c r="I19" s="37">
        <f t="shared" si="1"/>
        <v>1.0444011096996664E-6</v>
      </c>
      <c r="K19" s="8">
        <v>42978</v>
      </c>
      <c r="L19" s="8">
        <v>42978</v>
      </c>
      <c r="M19" s="15" t="b">
        <f t="shared" si="5"/>
        <v>1</v>
      </c>
      <c r="N19" s="31">
        <v>5.1976564500000003E-2</v>
      </c>
      <c r="O19" s="39">
        <v>5.1985311930846698E-2</v>
      </c>
      <c r="P19" s="37">
        <f t="shared" si="6"/>
        <v>8.7474308466950479E-6</v>
      </c>
      <c r="Q19" s="14">
        <v>5.1141392983351075E-2</v>
      </c>
      <c r="R19" s="9">
        <f t="shared" si="2"/>
        <v>8.3517151664892764E-4</v>
      </c>
      <c r="T19" s="8">
        <v>42978</v>
      </c>
      <c r="U19" s="8">
        <v>42978</v>
      </c>
      <c r="V19" s="13" t="b">
        <f t="shared" si="7"/>
        <v>1</v>
      </c>
      <c r="W19" s="9">
        <v>5.0164750899999999E-2</v>
      </c>
      <c r="X19" s="39">
        <v>5.01575307690914E-2</v>
      </c>
      <c r="Y19" s="38">
        <f t="shared" si="8"/>
        <v>-7.2201309085986876E-6</v>
      </c>
      <c r="Z19" s="14">
        <v>5.1141392983351075E-2</v>
      </c>
      <c r="AA19" s="9">
        <f t="shared" si="9"/>
        <v>-9.8386221425967452E-4</v>
      </c>
      <c r="AC19" s="8">
        <v>45902</v>
      </c>
      <c r="AD19" s="19">
        <v>5482</v>
      </c>
      <c r="AE19" s="13">
        <v>5.3995121299999997</v>
      </c>
      <c r="AF19" s="11">
        <f t="shared" si="3"/>
        <v>5.3995121299999997E-2</v>
      </c>
      <c r="AG19" s="14">
        <v>5.3460451422447264E-2</v>
      </c>
      <c r="AH19" s="9">
        <f t="shared" si="10"/>
        <v>5.3466987755273337E-4</v>
      </c>
      <c r="AJ19" s="8">
        <v>41519</v>
      </c>
      <c r="AK19" s="19">
        <v>1099</v>
      </c>
      <c r="AL19" s="1">
        <v>4.5969905600000001</v>
      </c>
      <c r="AM19" s="9">
        <f t="shared" si="4"/>
        <v>4.5969905599999999E-2</v>
      </c>
    </row>
    <row r="20" spans="1:39">
      <c r="D20" s="8">
        <v>41880</v>
      </c>
      <c r="E20" s="8">
        <v>41880</v>
      </c>
      <c r="F20" s="1" t="b">
        <f t="shared" si="0"/>
        <v>1</v>
      </c>
      <c r="G20" s="35">
        <v>4.8591455400000004E-2</v>
      </c>
      <c r="H20" s="36">
        <v>4.8592268152383197E-2</v>
      </c>
      <c r="I20" s="37">
        <f t="shared" si="1"/>
        <v>8.1275238319328258E-7</v>
      </c>
      <c r="K20" s="8">
        <v>43343</v>
      </c>
      <c r="L20" s="8">
        <v>43343</v>
      </c>
      <c r="M20" s="15" t="b">
        <f t="shared" si="5"/>
        <v>1</v>
      </c>
      <c r="N20" s="31">
        <v>5.2416608399999995E-2</v>
      </c>
      <c r="O20" s="39">
        <v>5.2425694279663503E-2</v>
      </c>
      <c r="P20" s="37">
        <f t="shared" si="6"/>
        <v>9.0858796635076566E-6</v>
      </c>
      <c r="Q20" s="14">
        <v>5.1599032593697025E-2</v>
      </c>
      <c r="R20" s="9">
        <f t="shared" si="2"/>
        <v>8.1757580630296978E-4</v>
      </c>
      <c r="T20" s="8">
        <v>43343</v>
      </c>
      <c r="U20" s="8">
        <v>43343</v>
      </c>
      <c r="V20" s="13" t="b">
        <f t="shared" si="7"/>
        <v>1</v>
      </c>
      <c r="W20" s="9">
        <v>5.0679352399999995E-2</v>
      </c>
      <c r="X20" s="39">
        <v>5.0671531306832697E-2</v>
      </c>
      <c r="Y20" s="38">
        <f t="shared" si="8"/>
        <v>-7.8210931672983985E-6</v>
      </c>
      <c r="Z20" s="14">
        <v>5.1599032593697025E-2</v>
      </c>
      <c r="AA20" s="9">
        <f t="shared" si="9"/>
        <v>-9.2750128686432814E-4</v>
      </c>
      <c r="AC20" s="8">
        <v>47729</v>
      </c>
      <c r="AD20" s="19">
        <v>7309</v>
      </c>
      <c r="AE20" s="13">
        <v>5.2429317900000001</v>
      </c>
      <c r="AF20" s="11">
        <f t="shared" si="3"/>
        <v>5.2429317900000001E-2</v>
      </c>
      <c r="AG20" s="14">
        <v>5.2896345980077086E-2</v>
      </c>
      <c r="AH20" s="9">
        <f t="shared" si="10"/>
        <v>-4.6702808007708513E-4</v>
      </c>
    </row>
    <row r="21" spans="1:39">
      <c r="D21" s="8">
        <v>42247</v>
      </c>
      <c r="E21" s="8">
        <v>42247</v>
      </c>
      <c r="F21" s="1" t="b">
        <f t="shared" si="0"/>
        <v>1</v>
      </c>
      <c r="G21" s="35">
        <v>4.9505816100000002E-2</v>
      </c>
      <c r="H21" s="36">
        <v>4.9507894486373202E-2</v>
      </c>
      <c r="I21" s="37">
        <f t="shared" si="1"/>
        <v>2.078386373199903E-6</v>
      </c>
      <c r="K21" s="8">
        <v>43707</v>
      </c>
      <c r="L21" s="8">
        <v>43707</v>
      </c>
      <c r="M21" s="15" t="b">
        <f t="shared" si="5"/>
        <v>1</v>
      </c>
      <c r="N21" s="31">
        <v>5.2747046299999996E-2</v>
      </c>
      <c r="O21" s="39">
        <v>5.2756191189640603E-2</v>
      </c>
      <c r="P21" s="37">
        <f t="shared" si="6"/>
        <v>9.1448896406068347E-6</v>
      </c>
      <c r="Q21" s="14">
        <v>5.1950008663165015E-2</v>
      </c>
      <c r="R21" s="9">
        <f t="shared" si="2"/>
        <v>7.9703763683498102E-4</v>
      </c>
      <c r="T21" s="8">
        <v>43707</v>
      </c>
      <c r="U21" s="8">
        <v>43707</v>
      </c>
      <c r="V21" s="13" t="b">
        <f t="shared" si="7"/>
        <v>1</v>
      </c>
      <c r="W21" s="9">
        <v>5.1089384100000003E-2</v>
      </c>
      <c r="X21" s="39">
        <v>5.1080657282383903E-2</v>
      </c>
      <c r="Y21" s="38">
        <f t="shared" si="8"/>
        <v>-8.7268176161003908E-6</v>
      </c>
      <c r="Z21" s="14">
        <v>5.1950008663165015E-2</v>
      </c>
      <c r="AA21" s="9">
        <f t="shared" si="9"/>
        <v>-8.6935138078111235E-4</v>
      </c>
      <c r="AC21" s="8">
        <v>51383</v>
      </c>
      <c r="AD21" s="19">
        <v>10963</v>
      </c>
      <c r="AE21" s="13">
        <v>4.3660631399999996</v>
      </c>
      <c r="AF21" s="11">
        <f t="shared" si="3"/>
        <v>4.3660631399999997E-2</v>
      </c>
      <c r="AG21" s="14">
        <v>4.7885223623233664E-2</v>
      </c>
      <c r="AH21" s="9">
        <f t="shared" si="10"/>
        <v>-4.2245922232336669E-3</v>
      </c>
    </row>
    <row r="22" spans="1:39">
      <c r="A22" s="29"/>
      <c r="B22" s="29"/>
      <c r="D22" s="8">
        <v>42613</v>
      </c>
      <c r="E22" s="8">
        <v>42613</v>
      </c>
      <c r="F22" s="1" t="b">
        <f t="shared" si="0"/>
        <v>1</v>
      </c>
      <c r="G22" s="35">
        <v>5.0414661599999994E-2</v>
      </c>
      <c r="H22" s="36">
        <v>5.04157769831668E-2</v>
      </c>
      <c r="I22" s="37">
        <f t="shared" si="1"/>
        <v>1.1153831668067604E-6</v>
      </c>
      <c r="K22" s="8">
        <v>44074</v>
      </c>
      <c r="L22" s="8">
        <v>44074</v>
      </c>
      <c r="M22" s="15" t="b">
        <f t="shared" si="5"/>
        <v>1</v>
      </c>
      <c r="N22" s="31">
        <v>5.30151149E-2</v>
      </c>
      <c r="O22" s="39">
        <v>5.3024597586936097E-2</v>
      </c>
      <c r="P22" s="37">
        <f t="shared" si="6"/>
        <v>9.4826869360964405E-6</v>
      </c>
      <c r="Q22" s="14">
        <v>5.223692904503352E-2</v>
      </c>
      <c r="R22" s="9">
        <f t="shared" si="2"/>
        <v>7.7818585496648024E-4</v>
      </c>
      <c r="T22" s="8">
        <v>44074</v>
      </c>
      <c r="U22" s="8">
        <v>44074</v>
      </c>
      <c r="V22" s="13" t="b">
        <f t="shared" si="7"/>
        <v>1</v>
      </c>
      <c r="W22" s="9">
        <v>5.1436168599999998E-2</v>
      </c>
      <c r="X22" s="39">
        <v>5.1427355231226997E-2</v>
      </c>
      <c r="Y22" s="38">
        <f t="shared" si="8"/>
        <v>-8.8133687730015953E-6</v>
      </c>
      <c r="Z22" s="14">
        <v>5.223692904503352E-2</v>
      </c>
      <c r="AA22" s="9">
        <f t="shared" si="9"/>
        <v>-8.095738138065231E-4</v>
      </c>
    </row>
    <row r="23" spans="1:39">
      <c r="A23" s="29"/>
      <c r="B23" s="29"/>
      <c r="D23" s="8">
        <v>42978</v>
      </c>
      <c r="E23" s="8">
        <v>42978</v>
      </c>
      <c r="F23" s="1" t="b">
        <f t="shared" si="0"/>
        <v>1</v>
      </c>
      <c r="G23" s="35">
        <v>5.1139900699999997E-2</v>
      </c>
      <c r="H23" s="36">
        <v>5.1141392983351103E-2</v>
      </c>
      <c r="I23" s="37">
        <f t="shared" si="1"/>
        <v>1.4922833511052391E-6</v>
      </c>
      <c r="K23" s="8">
        <v>44804</v>
      </c>
      <c r="L23" s="8">
        <v>44804</v>
      </c>
      <c r="M23" s="15" t="b">
        <f t="shared" si="5"/>
        <v>1</v>
      </c>
      <c r="N23" s="31">
        <v>5.3537679799999995E-2</v>
      </c>
      <c r="O23" s="39">
        <v>5.35470453468481E-2</v>
      </c>
      <c r="P23" s="37">
        <f t="shared" si="6"/>
        <v>9.3655468481057547E-6</v>
      </c>
      <c r="Q23" s="14">
        <v>5.2821812076385477E-2</v>
      </c>
      <c r="R23" s="9">
        <f t="shared" si="2"/>
        <v>7.158677236145175E-4</v>
      </c>
      <c r="T23" s="8">
        <v>44804</v>
      </c>
      <c r="U23" s="8">
        <v>44804</v>
      </c>
      <c r="V23" s="13" t="b">
        <f t="shared" si="7"/>
        <v>1</v>
      </c>
      <c r="W23" s="9">
        <v>5.2154447100000001E-2</v>
      </c>
      <c r="X23" s="39">
        <v>5.2144519154264699E-2</v>
      </c>
      <c r="Y23" s="38">
        <f t="shared" si="8"/>
        <v>-9.9279457353024236E-6</v>
      </c>
      <c r="Z23" s="14">
        <v>5.2821812076385477E-2</v>
      </c>
      <c r="AA23" s="9">
        <f t="shared" si="9"/>
        <v>-6.7729292212077852E-4</v>
      </c>
    </row>
    <row r="24" spans="1:39">
      <c r="A24" s="29"/>
      <c r="B24" s="29"/>
      <c r="D24" s="8">
        <v>43343</v>
      </c>
      <c r="E24" s="8">
        <v>43343</v>
      </c>
      <c r="F24" s="1" t="b">
        <f t="shared" si="0"/>
        <v>1</v>
      </c>
      <c r="G24" s="35">
        <v>5.15977517E-2</v>
      </c>
      <c r="H24" s="36">
        <v>5.1599032593696997E-2</v>
      </c>
      <c r="I24" s="37">
        <f t="shared" si="1"/>
        <v>1.280893696997687E-6</v>
      </c>
      <c r="K24" s="8">
        <v>45898</v>
      </c>
      <c r="L24" s="8">
        <v>45898</v>
      </c>
      <c r="M24" s="15" t="b">
        <f t="shared" si="5"/>
        <v>1</v>
      </c>
      <c r="N24" s="31">
        <v>5.4077528100000001E-2</v>
      </c>
      <c r="O24" s="39">
        <v>5.4087138565230397E-2</v>
      </c>
      <c r="P24" s="37">
        <f t="shared" si="6"/>
        <v>9.6104652303960481E-6</v>
      </c>
      <c r="Q24" s="14">
        <v>5.3461678492054077E-2</v>
      </c>
      <c r="R24" s="9">
        <f t="shared" si="2"/>
        <v>6.1584960794592442E-4</v>
      </c>
      <c r="T24" s="8">
        <v>45898</v>
      </c>
      <c r="U24" s="8">
        <v>45898</v>
      </c>
      <c r="V24" s="13" t="b">
        <f t="shared" si="7"/>
        <v>1</v>
      </c>
      <c r="W24" s="9">
        <v>5.2927891799999995E-2</v>
      </c>
      <c r="X24" s="39">
        <v>5.2917331981921799E-2</v>
      </c>
      <c r="Y24" s="38">
        <f t="shared" si="8"/>
        <v>-1.0559818078195726E-5</v>
      </c>
      <c r="Z24" s="14">
        <v>5.3461678492054077E-2</v>
      </c>
      <c r="AA24" s="9">
        <f t="shared" si="9"/>
        <v>-5.4434651013227781E-4</v>
      </c>
    </row>
    <row r="25" spans="1:39">
      <c r="A25" s="29"/>
      <c r="B25" s="29"/>
      <c r="D25" s="8">
        <v>43707</v>
      </c>
      <c r="E25" s="8">
        <v>43707</v>
      </c>
      <c r="F25" s="1" t="b">
        <f t="shared" si="0"/>
        <v>1</v>
      </c>
      <c r="G25" s="35">
        <v>5.1949319699999996E-2</v>
      </c>
      <c r="H25" s="36">
        <v>5.1950008663165001E-2</v>
      </c>
      <c r="I25" s="37">
        <f t="shared" si="1"/>
        <v>6.889631650047745E-7</v>
      </c>
      <c r="K25" s="8">
        <v>47725</v>
      </c>
      <c r="L25" s="8">
        <v>47725</v>
      </c>
      <c r="M25" s="15" t="b">
        <f t="shared" si="5"/>
        <v>1</v>
      </c>
      <c r="N25" s="31">
        <v>5.3413560899999997E-2</v>
      </c>
      <c r="O25" s="39">
        <v>5.3418456229809202E-2</v>
      </c>
      <c r="P25" s="37">
        <f t="shared" si="6"/>
        <v>4.8953298092055397E-6</v>
      </c>
      <c r="Q25" s="14">
        <v>5.2901214449145861E-2</v>
      </c>
      <c r="R25" s="9">
        <f t="shared" si="2"/>
        <v>5.123464508541356E-4</v>
      </c>
      <c r="T25" s="8">
        <v>47725</v>
      </c>
      <c r="U25" s="8">
        <v>47725</v>
      </c>
      <c r="V25" s="13" t="b">
        <f t="shared" si="7"/>
        <v>1</v>
      </c>
      <c r="W25" s="9">
        <v>5.25016996E-2</v>
      </c>
      <c r="X25" s="39">
        <v>5.24946155836599E-2</v>
      </c>
      <c r="Y25" s="38">
        <f t="shared" si="8"/>
        <v>-7.0840163401003631E-6</v>
      </c>
      <c r="Z25" s="14">
        <v>5.2901214449145861E-2</v>
      </c>
      <c r="AA25" s="9">
        <f t="shared" si="9"/>
        <v>-4.0659886548596175E-4</v>
      </c>
    </row>
    <row r="26" spans="1:39">
      <c r="A26" s="29"/>
      <c r="B26" s="29"/>
      <c r="D26" s="8">
        <v>44074</v>
      </c>
      <c r="E26" s="8">
        <v>44074</v>
      </c>
      <c r="F26" s="1" t="b">
        <f t="shared" si="0"/>
        <v>1</v>
      </c>
      <c r="G26" s="35">
        <v>5.2235947400000003E-2</v>
      </c>
      <c r="H26" s="36">
        <v>5.2236929045033499E-2</v>
      </c>
      <c r="I26" s="37">
        <f t="shared" si="1"/>
        <v>9.8164503349595922E-7</v>
      </c>
      <c r="K26" s="8">
        <v>49552</v>
      </c>
      <c r="L26" s="8">
        <v>49552</v>
      </c>
      <c r="M26" s="15" t="b">
        <f t="shared" si="5"/>
        <v>1</v>
      </c>
      <c r="N26" s="31">
        <v>5.1073009799999999E-2</v>
      </c>
      <c r="O26" s="39">
        <v>5.1068408631002697E-2</v>
      </c>
      <c r="P26" s="37">
        <f t="shared" si="6"/>
        <v>-4.6011689973021741E-6</v>
      </c>
      <c r="Q26" s="14">
        <v>5.0677541202069243E-2</v>
      </c>
      <c r="R26" s="9">
        <f t="shared" si="2"/>
        <v>3.954685979307565E-4</v>
      </c>
      <c r="T26" s="8">
        <v>49552</v>
      </c>
      <c r="U26" s="8">
        <v>49552</v>
      </c>
      <c r="V26" s="13" t="b">
        <f t="shared" si="7"/>
        <v>1</v>
      </c>
      <c r="W26" s="9">
        <v>5.0357862000000003E-2</v>
      </c>
      <c r="X26" s="39">
        <v>5.0356004590634398E-2</v>
      </c>
      <c r="Y26" s="38">
        <f t="shared" si="8"/>
        <v>-1.8574093656048563E-6</v>
      </c>
      <c r="Z26" s="14">
        <v>5.0677541202069243E-2</v>
      </c>
      <c r="AA26" s="9">
        <f t="shared" si="9"/>
        <v>-3.2153661143484447E-4</v>
      </c>
    </row>
    <row r="27" spans="1:39">
      <c r="A27" s="29"/>
      <c r="B27" s="29"/>
      <c r="D27" s="8">
        <v>44804</v>
      </c>
      <c r="E27" s="8">
        <v>44804</v>
      </c>
      <c r="F27" s="1" t="b">
        <f t="shared" si="0"/>
        <v>1</v>
      </c>
      <c r="G27" s="35">
        <v>5.28213503E-2</v>
      </c>
      <c r="H27" s="36">
        <v>5.2821812076385498E-2</v>
      </c>
      <c r="I27" s="37">
        <f t="shared" si="1"/>
        <v>4.6177638549776967E-7</v>
      </c>
      <c r="K27" s="8">
        <v>51379</v>
      </c>
      <c r="L27" s="8">
        <v>51379</v>
      </c>
      <c r="M27" s="15" t="b">
        <f t="shared" si="5"/>
        <v>1</v>
      </c>
      <c r="N27" s="31">
        <v>4.8257461199999997E-2</v>
      </c>
      <c r="O27" s="39">
        <v>4.8243559321025302E-2</v>
      </c>
      <c r="P27" s="37">
        <f t="shared" si="6"/>
        <v>-1.3901878974695303E-5</v>
      </c>
      <c r="Q27" s="14">
        <v>4.7889705671934735E-2</v>
      </c>
      <c r="R27" s="9">
        <f t="shared" si="2"/>
        <v>3.6775552806526252E-4</v>
      </c>
      <c r="T27" s="8">
        <v>51379</v>
      </c>
      <c r="U27" s="8">
        <v>51379</v>
      </c>
      <c r="V27" s="13" t="b">
        <f t="shared" si="7"/>
        <v>1</v>
      </c>
      <c r="W27" s="9">
        <v>4.7622523E-2</v>
      </c>
      <c r="X27" s="39">
        <v>4.7625354433654898E-2</v>
      </c>
      <c r="Y27" s="38">
        <f t="shared" si="8"/>
        <v>2.8314336548984631E-6</v>
      </c>
      <c r="Z27" s="14">
        <v>4.7889705671934735E-2</v>
      </c>
      <c r="AA27" s="9">
        <f t="shared" si="9"/>
        <v>-2.6435123827983631E-4</v>
      </c>
    </row>
    <row r="28" spans="1:39">
      <c r="A28" s="29"/>
      <c r="B28" s="29"/>
      <c r="D28" s="8">
        <v>45898</v>
      </c>
      <c r="E28" s="8">
        <v>45898</v>
      </c>
      <c r="F28" s="1" t="b">
        <f t="shared" si="0"/>
        <v>1</v>
      </c>
      <c r="G28" s="35">
        <v>5.3461604699999998E-2</v>
      </c>
      <c r="H28" s="36">
        <v>5.3461678492054097E-2</v>
      </c>
      <c r="I28" s="37">
        <f t="shared" si="1"/>
        <v>7.3792054099131033E-8</v>
      </c>
      <c r="K28" s="8">
        <v>55031</v>
      </c>
      <c r="L28" s="8">
        <v>55031</v>
      </c>
      <c r="M28" s="15" t="b">
        <f t="shared" si="5"/>
        <v>1</v>
      </c>
      <c r="N28" s="31">
        <v>4.4071651599999997E-2</v>
      </c>
      <c r="O28" s="39">
        <v>4.4046092745235299E-2</v>
      </c>
      <c r="P28" s="37">
        <f t="shared" si="6"/>
        <v>-2.5558854764698435E-5</v>
      </c>
      <c r="Q28" s="14">
        <v>4.3797595208125095E-2</v>
      </c>
      <c r="R28" s="9">
        <f t="shared" si="2"/>
        <v>2.7405639187490227E-4</v>
      </c>
      <c r="T28" s="8">
        <v>55031</v>
      </c>
      <c r="U28" s="8">
        <v>55031</v>
      </c>
      <c r="V28" s="13" t="b">
        <f t="shared" si="7"/>
        <v>1</v>
      </c>
      <c r="W28" s="9">
        <v>4.35993587E-2</v>
      </c>
      <c r="X28" s="39">
        <v>4.3607156279464702E-2</v>
      </c>
      <c r="Y28" s="38">
        <f t="shared" si="8"/>
        <v>7.7975794647022756E-6</v>
      </c>
      <c r="Z28" s="14">
        <v>4.3797595208125095E-2</v>
      </c>
      <c r="AA28" s="9">
        <f t="shared" si="9"/>
        <v>-1.9043892866039275E-4</v>
      </c>
    </row>
    <row r="29" spans="1:39">
      <c r="A29" s="29"/>
      <c r="B29" s="29"/>
      <c r="D29" s="8">
        <v>47725</v>
      </c>
      <c r="E29" s="8">
        <v>47725</v>
      </c>
      <c r="F29" s="1" t="b">
        <f t="shared" si="0"/>
        <v>1</v>
      </c>
      <c r="G29" s="35">
        <v>5.2901007100000001E-2</v>
      </c>
      <c r="H29" s="36">
        <v>5.2901214449145903E-2</v>
      </c>
      <c r="I29" s="37">
        <f t="shared" si="1"/>
        <v>2.0734914590175846E-7</v>
      </c>
    </row>
    <row r="30" spans="1:39">
      <c r="A30" s="29"/>
      <c r="B30" s="29"/>
      <c r="D30" s="8">
        <v>49552</v>
      </c>
      <c r="E30" s="8">
        <v>49552</v>
      </c>
      <c r="F30" s="1" t="b">
        <f t="shared" si="0"/>
        <v>1</v>
      </c>
      <c r="G30" s="35">
        <v>5.0677321600000005E-2</v>
      </c>
      <c r="H30" s="36">
        <v>5.0677541202069201E-2</v>
      </c>
      <c r="I30" s="37">
        <f t="shared" si="1"/>
        <v>2.1960206919580116E-7</v>
      </c>
    </row>
    <row r="31" spans="1:39" ht="15.75" thickBot="1">
      <c r="A31" s="29"/>
      <c r="B31" s="29"/>
      <c r="D31" s="8">
        <v>51379</v>
      </c>
      <c r="E31" s="8">
        <v>51379</v>
      </c>
      <c r="F31" s="1" t="b">
        <f t="shared" si="0"/>
        <v>1</v>
      </c>
      <c r="G31" s="35">
        <v>4.7889559899999996E-2</v>
      </c>
      <c r="H31" s="36">
        <v>4.78897056719347E-2</v>
      </c>
      <c r="I31" s="37">
        <f t="shared" si="1"/>
        <v>1.4577193470366456E-7</v>
      </c>
      <c r="K31" s="16" t="s">
        <v>50</v>
      </c>
      <c r="N31" s="16" t="s">
        <v>51</v>
      </c>
      <c r="Q31" s="16" t="s">
        <v>65</v>
      </c>
      <c r="R31"/>
      <c r="U31" s="42"/>
      <c r="V31" s="42"/>
      <c r="AA31" s="29"/>
      <c r="AB31" s="29"/>
    </row>
    <row r="32" spans="1:39" ht="15.75" thickBot="1">
      <c r="A32" s="29"/>
      <c r="B32" s="29"/>
      <c r="D32" s="8">
        <v>55031</v>
      </c>
      <c r="E32" s="8">
        <v>55031</v>
      </c>
      <c r="F32" s="1" t="b">
        <f t="shared" si="0"/>
        <v>1</v>
      </c>
      <c r="G32" s="35">
        <v>4.3797472600000005E-2</v>
      </c>
      <c r="H32" s="36">
        <v>4.3797595208125102E-2</v>
      </c>
      <c r="I32" s="37">
        <f t="shared" si="1"/>
        <v>1.2260812509712338E-7</v>
      </c>
      <c r="K32" s="4" t="s">
        <v>11</v>
      </c>
      <c r="L32" s="7" t="s">
        <v>12</v>
      </c>
      <c r="N32" s="4" t="s">
        <v>11</v>
      </c>
      <c r="O32" s="7" t="s">
        <v>12</v>
      </c>
      <c r="Q32" s="4" t="s">
        <v>11</v>
      </c>
      <c r="R32" s="7" t="s">
        <v>12</v>
      </c>
      <c r="U32" s="42"/>
      <c r="V32" s="42"/>
      <c r="AA32" s="29"/>
      <c r="AB32" s="29"/>
    </row>
    <row r="33" spans="1:28">
      <c r="A33" s="29"/>
      <c r="B33" s="29"/>
      <c r="K33" s="8">
        <f t="array" ref="K33:L69">_xll.MaRVL_CurveInfo(K3,"dates,dfs")</f>
        <v>40421</v>
      </c>
      <c r="L33" s="1">
        <v>0.99987228206749523</v>
      </c>
      <c r="N33" s="8">
        <f t="array" ref="N33:O69">_xll.MaRVL_CurveInfo(T3,"dates,dfs")</f>
        <v>40421</v>
      </c>
      <c r="O33" s="1">
        <v>0.99987672752679901</v>
      </c>
      <c r="Q33" s="8">
        <f t="array" ref="Q33:R80">_xll.MaRVL_CurveInfo(AC3,"dates,dfs")</f>
        <v>40421</v>
      </c>
      <c r="R33" s="1">
        <v>0.9998770019827804</v>
      </c>
      <c r="T33" s="85">
        <v>40553</v>
      </c>
      <c r="U33" s="42"/>
      <c r="V33" s="32">
        <f>_xll.MaRVL_GetRate(T4,T33,T34,"R","S")</f>
        <v>4.5578674069761793E-2</v>
      </c>
      <c r="W33" s="66">
        <f>_xll.MaRVL_GetRate(T4,$B$3,T34,"R","S")</f>
        <v>4.583241585741054E-2</v>
      </c>
      <c r="AA33" s="29"/>
      <c r="AB33" s="29"/>
    </row>
    <row r="34" spans="1:28">
      <c r="A34" s="29"/>
      <c r="B34" s="29"/>
      <c r="D34" s="27"/>
      <c r="E34" s="26"/>
      <c r="G34" s="28"/>
      <c r="H34" s="28"/>
      <c r="I34" s="28"/>
      <c r="K34" s="8">
        <v>40451</v>
      </c>
      <c r="L34" s="1">
        <v>0.99596566813075527</v>
      </c>
      <c r="N34" s="8">
        <v>40451</v>
      </c>
      <c r="O34" s="1">
        <v>0.99610245437538802</v>
      </c>
      <c r="Q34" s="8">
        <v>40451</v>
      </c>
      <c r="R34" s="1">
        <v>0.99611092836982396</v>
      </c>
      <c r="T34" s="85">
        <v>40584</v>
      </c>
      <c r="U34" s="42"/>
      <c r="V34" s="32">
        <f>_xll.MaRVL_GetRate(F4,T33,T34,"R","S")</f>
        <v>4.6410289092848146E-2</v>
      </c>
      <c r="W34" s="66">
        <f>_xll.MaRVL_GetRate(F4,$B$3,T34,"R","S")</f>
        <v>4.7165674457157754E-2</v>
      </c>
      <c r="AA34" s="29"/>
      <c r="AB34" s="29"/>
    </row>
    <row r="35" spans="1:28">
      <c r="A35" s="29"/>
      <c r="B35" s="29"/>
      <c r="H35" s="65"/>
      <c r="I35" s="65"/>
      <c r="K35" s="8">
        <v>40480</v>
      </c>
      <c r="L35" s="1">
        <v>0.99209882895226231</v>
      </c>
      <c r="N35" s="8">
        <v>40480</v>
      </c>
      <c r="O35" s="1">
        <v>0.9924809765840511</v>
      </c>
      <c r="Q35" s="8">
        <v>40452</v>
      </c>
      <c r="R35" s="1">
        <v>0.99598372273968483</v>
      </c>
      <c r="U35" s="42"/>
      <c r="V35" s="32">
        <f>_xll.MaRVL_GetRate(K4,T33,T34,"R","S")</f>
        <v>4.7978335027428876E-2</v>
      </c>
      <c r="W35" s="66">
        <f>_xll.MaRVL_GetRate(K4,$B$3,T34,"R","S")</f>
        <v>4.878912464887078E-2</v>
      </c>
      <c r="AA35" s="29"/>
      <c r="AB35" s="29"/>
    </row>
    <row r="36" spans="1:28">
      <c r="A36" s="29"/>
      <c r="B36" s="29"/>
      <c r="H36" s="65"/>
      <c r="I36" s="65"/>
      <c r="K36" s="8">
        <v>40512</v>
      </c>
      <c r="L36" s="1">
        <v>0.98775057186830351</v>
      </c>
      <c r="N36" s="8">
        <v>40512</v>
      </c>
      <c r="O36" s="1">
        <v>0.988539665655775</v>
      </c>
      <c r="Q36" s="8">
        <v>40480</v>
      </c>
      <c r="R36" s="1">
        <v>0.99244760224457285</v>
      </c>
      <c r="U36" s="42"/>
      <c r="V36" s="42"/>
      <c r="AA36" s="29"/>
      <c r="AB36" s="29"/>
    </row>
    <row r="37" spans="1:28">
      <c r="A37" s="29"/>
      <c r="B37" s="29"/>
      <c r="H37" s="65"/>
      <c r="I37" s="65"/>
      <c r="K37" s="8">
        <v>40521</v>
      </c>
      <c r="L37" s="1">
        <v>0.98668477543041788</v>
      </c>
      <c r="N37" s="8">
        <v>40521</v>
      </c>
      <c r="O37" s="1">
        <v>0.9875409181029815</v>
      </c>
      <c r="Q37" s="8">
        <v>40483</v>
      </c>
      <c r="R37" s="1">
        <v>0.99206890252044444</v>
      </c>
      <c r="U37" s="42"/>
      <c r="V37" s="42"/>
      <c r="AA37" s="29"/>
      <c r="AB37" s="29"/>
    </row>
    <row r="38" spans="1:28">
      <c r="A38" s="29"/>
      <c r="B38" s="29"/>
      <c r="H38" s="65"/>
      <c r="I38" s="65"/>
      <c r="K38" s="8">
        <v>40602</v>
      </c>
      <c r="L38" s="1">
        <v>0.97624745530801205</v>
      </c>
      <c r="N38" s="8">
        <v>40602</v>
      </c>
      <c r="O38" s="1">
        <v>0.97762448244993394</v>
      </c>
      <c r="Q38" s="8">
        <v>40512</v>
      </c>
      <c r="R38" s="1">
        <v>0.98831837746832574</v>
      </c>
      <c r="U38" s="42"/>
      <c r="V38" s="42"/>
      <c r="AA38" s="29"/>
      <c r="AB38" s="29"/>
    </row>
    <row r="39" spans="1:28">
      <c r="A39" s="29"/>
      <c r="B39" s="29"/>
      <c r="H39" s="65"/>
      <c r="I39" s="65"/>
      <c r="K39" s="8">
        <v>40612</v>
      </c>
      <c r="L39" s="1">
        <v>0.97499015391272792</v>
      </c>
      <c r="N39" s="8">
        <v>40612</v>
      </c>
      <c r="O39" s="1">
        <v>0.97642545583352336</v>
      </c>
      <c r="Q39" s="8">
        <v>40513</v>
      </c>
      <c r="R39" s="1">
        <v>0.98820575560056811</v>
      </c>
      <c r="U39" s="42"/>
      <c r="V39" s="42"/>
      <c r="AA39" s="29"/>
      <c r="AB39" s="29"/>
    </row>
    <row r="40" spans="1:28">
      <c r="A40" s="29"/>
      <c r="B40" s="29"/>
      <c r="H40" s="65"/>
      <c r="I40" s="65"/>
      <c r="K40" s="8">
        <v>40703</v>
      </c>
      <c r="L40" s="1">
        <v>0.96363401709622765</v>
      </c>
      <c r="N40" s="8">
        <v>40703</v>
      </c>
      <c r="O40" s="1">
        <v>0.96551902438201842</v>
      </c>
      <c r="Q40" s="8">
        <v>40521</v>
      </c>
      <c r="R40" s="1">
        <v>0.98729073205105933</v>
      </c>
      <c r="U40" s="42"/>
      <c r="V40" s="42"/>
      <c r="AA40" s="29"/>
      <c r="AB40" s="29"/>
    </row>
    <row r="41" spans="1:28">
      <c r="A41" s="29"/>
      <c r="B41" s="29"/>
      <c r="H41" s="65"/>
      <c r="I41" s="65"/>
      <c r="K41" s="8">
        <v>40786</v>
      </c>
      <c r="L41" s="1">
        <v>0.95350323944337401</v>
      </c>
      <c r="N41" s="8">
        <v>40786</v>
      </c>
      <c r="O41" s="1">
        <v>0.95567481565196177</v>
      </c>
      <c r="Q41" s="8">
        <v>40603</v>
      </c>
      <c r="R41" s="1">
        <v>0.97688066473319246</v>
      </c>
      <c r="U41" s="42"/>
      <c r="V41" s="42"/>
      <c r="AA41" s="29"/>
      <c r="AB41" s="29"/>
    </row>
    <row r="42" spans="1:28">
      <c r="A42" s="29"/>
      <c r="B42" s="29"/>
      <c r="H42" s="65"/>
      <c r="I42" s="65"/>
      <c r="K42" s="8">
        <v>40794</v>
      </c>
      <c r="L42" s="1">
        <v>0.95251270919011011</v>
      </c>
      <c r="N42" s="8">
        <v>40794</v>
      </c>
      <c r="O42" s="1">
        <v>0.95472910019566359</v>
      </c>
      <c r="Q42" s="8">
        <v>40612</v>
      </c>
      <c r="R42" s="1">
        <v>0.97575338058495109</v>
      </c>
      <c r="U42" s="42"/>
      <c r="V42" s="42"/>
      <c r="AA42" s="29"/>
      <c r="AB42" s="29"/>
    </row>
    <row r="43" spans="1:28">
      <c r="A43" s="29"/>
      <c r="B43" s="29"/>
      <c r="H43" s="65"/>
      <c r="I43" s="65"/>
      <c r="K43" s="8">
        <v>40885</v>
      </c>
      <c r="L43" s="1">
        <v>0.94122865889284524</v>
      </c>
      <c r="N43" s="8">
        <v>40885</v>
      </c>
      <c r="O43" s="1">
        <v>0.94394679369746637</v>
      </c>
      <c r="Q43" s="8">
        <v>40695</v>
      </c>
      <c r="R43" s="1">
        <v>0.9652785768492752</v>
      </c>
      <c r="U43" s="42"/>
      <c r="V43" s="42"/>
      <c r="AA43" s="29"/>
      <c r="AB43" s="29"/>
    </row>
    <row r="44" spans="1:28">
      <c r="A44" s="29"/>
      <c r="B44" s="29"/>
      <c r="H44" s="65"/>
      <c r="I44" s="65"/>
      <c r="K44" s="8">
        <v>40976</v>
      </c>
      <c r="L44" s="1">
        <v>0.92995003981450386</v>
      </c>
      <c r="N44" s="8">
        <v>40976</v>
      </c>
      <c r="O44" s="1">
        <v>0.93315532178685356</v>
      </c>
      <c r="Q44" s="8">
        <v>40703</v>
      </c>
      <c r="R44" s="1">
        <v>0.96427395553952899</v>
      </c>
      <c r="U44" s="42"/>
      <c r="V44" s="42"/>
      <c r="AA44" s="29"/>
      <c r="AB44" s="29"/>
    </row>
    <row r="45" spans="1:28">
      <c r="A45" s="29"/>
      <c r="B45" s="29"/>
      <c r="H45" s="65"/>
      <c r="I45" s="65"/>
      <c r="K45" s="8">
        <v>41067</v>
      </c>
      <c r="L45" s="1">
        <v>0.91870440865547132</v>
      </c>
      <c r="N45" s="8">
        <v>41067</v>
      </c>
      <c r="O45" s="1">
        <v>0.92238244254411217</v>
      </c>
      <c r="Q45" s="8">
        <v>40787</v>
      </c>
      <c r="R45" s="1">
        <v>0.95370182087317379</v>
      </c>
      <c r="U45" s="42"/>
      <c r="V45" s="42"/>
      <c r="AA45" s="29"/>
      <c r="AB45" s="29"/>
    </row>
    <row r="46" spans="1:28">
      <c r="A46" s="29"/>
      <c r="B46" s="29"/>
      <c r="H46" s="65"/>
      <c r="I46" s="65"/>
      <c r="K46" s="8">
        <v>41152</v>
      </c>
      <c r="L46" s="1">
        <v>0.90825397395182217</v>
      </c>
      <c r="N46" s="8">
        <v>41152</v>
      </c>
      <c r="O46" s="1">
        <v>0.91236081529022917</v>
      </c>
      <c r="Q46" s="8">
        <v>40794</v>
      </c>
      <c r="R46" s="1">
        <v>0.95283034582576764</v>
      </c>
      <c r="U46" s="42"/>
      <c r="V46" s="42"/>
      <c r="AA46" s="29"/>
      <c r="AB46" s="29"/>
    </row>
    <row r="47" spans="1:28">
      <c r="A47" s="29"/>
      <c r="B47" s="29"/>
      <c r="H47" s="65"/>
      <c r="I47" s="65"/>
      <c r="K47" s="8">
        <v>41158</v>
      </c>
      <c r="L47" s="1">
        <v>0.90751774617519476</v>
      </c>
      <c r="N47" s="8">
        <v>41158</v>
      </c>
      <c r="O47" s="1">
        <v>0.911653445128768</v>
      </c>
      <c r="Q47" s="8">
        <v>40885</v>
      </c>
      <c r="R47" s="1">
        <v>0.94144845266489785</v>
      </c>
      <c r="U47" s="42"/>
      <c r="V47" s="42"/>
      <c r="AA47" s="29"/>
      <c r="AB47" s="29"/>
    </row>
    <row r="48" spans="1:28">
      <c r="A48" s="29"/>
      <c r="B48" s="29"/>
      <c r="H48" s="65"/>
      <c r="I48" s="65"/>
      <c r="K48" s="8">
        <v>41516</v>
      </c>
      <c r="L48" s="1">
        <v>0.86430103298870575</v>
      </c>
      <c r="N48" s="8">
        <v>41516</v>
      </c>
      <c r="O48" s="1">
        <v>0.87002536295331145</v>
      </c>
      <c r="Q48" s="8">
        <v>40976</v>
      </c>
      <c r="R48" s="1">
        <v>0.9300083632518672</v>
      </c>
      <c r="U48" s="42"/>
      <c r="V48" s="42"/>
      <c r="AA48" s="29"/>
      <c r="AB48" s="29"/>
    </row>
    <row r="49" spans="1:28">
      <c r="A49" s="29"/>
      <c r="B49" s="29"/>
      <c r="H49" s="65"/>
      <c r="I49" s="65"/>
      <c r="K49" s="8">
        <v>41880</v>
      </c>
      <c r="L49" s="1">
        <v>0.82134152467000188</v>
      </c>
      <c r="N49" s="8">
        <v>41880</v>
      </c>
      <c r="O49" s="1">
        <v>0.82833760069672013</v>
      </c>
      <c r="Q49" s="8">
        <v>41067</v>
      </c>
      <c r="R49" s="1">
        <v>0.91854007342920441</v>
      </c>
      <c r="U49" s="42"/>
      <c r="V49" s="42"/>
      <c r="AA49" s="29"/>
      <c r="AB49" s="29"/>
    </row>
    <row r="50" spans="1:28">
      <c r="A50" s="29"/>
      <c r="B50" s="29"/>
      <c r="H50" s="65"/>
      <c r="I50" s="65"/>
      <c r="K50" s="8">
        <v>42247</v>
      </c>
      <c r="L50" s="1">
        <v>0.77826653578248162</v>
      </c>
      <c r="N50" s="8">
        <v>42247</v>
      </c>
      <c r="O50" s="1">
        <v>0.78615388806295072</v>
      </c>
      <c r="Q50" s="8">
        <v>41156</v>
      </c>
      <c r="R50" s="1">
        <v>0.90732459394185005</v>
      </c>
      <c r="U50" s="42"/>
      <c r="V50" s="42"/>
      <c r="AA50" s="29"/>
      <c r="AB50" s="29"/>
    </row>
    <row r="51" spans="1:28">
      <c r="A51" s="29"/>
      <c r="B51" s="29"/>
      <c r="H51" s="65"/>
      <c r="I51" s="65"/>
      <c r="K51" s="8">
        <v>42613</v>
      </c>
      <c r="L51" s="1">
        <v>0.73628565705826765</v>
      </c>
      <c r="N51" s="8">
        <v>42613</v>
      </c>
      <c r="O51" s="1">
        <v>0.7447716360214589</v>
      </c>
      <c r="Q51" s="8">
        <v>41158</v>
      </c>
      <c r="R51" s="1">
        <v>0.90707474040866087</v>
      </c>
      <c r="U51" s="42"/>
      <c r="V51" s="42"/>
      <c r="AA51" s="29"/>
      <c r="AB51" s="29"/>
    </row>
    <row r="52" spans="1:28">
      <c r="A52" s="29"/>
      <c r="B52" s="29"/>
      <c r="H52" s="65"/>
      <c r="I52" s="65"/>
      <c r="K52" s="8">
        <v>42978</v>
      </c>
      <c r="L52" s="1">
        <v>0.69634028936436088</v>
      </c>
      <c r="N52" s="8">
        <v>42978</v>
      </c>
      <c r="O52" s="1">
        <v>0.7051608608541966</v>
      </c>
      <c r="Q52" s="8">
        <v>41516</v>
      </c>
      <c r="R52" s="1">
        <v>0.86281407366698848</v>
      </c>
      <c r="U52" s="42"/>
      <c r="V52" s="42"/>
    </row>
    <row r="53" spans="1:28">
      <c r="A53" s="29"/>
      <c r="B53" s="29"/>
      <c r="H53" s="65"/>
      <c r="I53" s="65"/>
      <c r="K53" s="8">
        <v>43343</v>
      </c>
      <c r="L53" s="1">
        <v>0.6589964322087638</v>
      </c>
      <c r="N53" s="8">
        <v>43343</v>
      </c>
      <c r="O53" s="1">
        <v>0.6681517310501256</v>
      </c>
      <c r="Q53" s="8">
        <v>41520</v>
      </c>
      <c r="R53" s="1">
        <v>0.86232093641581464</v>
      </c>
      <c r="U53" s="42"/>
      <c r="V53" s="42"/>
    </row>
    <row r="54" spans="1:28">
      <c r="A54" s="29"/>
      <c r="B54" s="29"/>
      <c r="H54" s="65"/>
      <c r="I54" s="65"/>
      <c r="K54" s="8">
        <v>43707</v>
      </c>
      <c r="L54" s="1">
        <v>0.62381104582244995</v>
      </c>
      <c r="N54" s="8">
        <v>43707</v>
      </c>
      <c r="O54" s="1">
        <v>0.63312120184060483</v>
      </c>
      <c r="Q54" s="8">
        <v>41880</v>
      </c>
      <c r="R54" s="1">
        <v>0.81846344640737745</v>
      </c>
      <c r="U54" s="42"/>
      <c r="V54" s="42"/>
    </row>
    <row r="55" spans="1:28">
      <c r="A55" s="29"/>
      <c r="B55" s="29"/>
      <c r="H55" s="65"/>
      <c r="I55" s="65"/>
      <c r="K55" s="8">
        <v>44074</v>
      </c>
      <c r="L55" s="1">
        <v>0.59022833743966119</v>
      </c>
      <c r="N55" s="8">
        <v>44074</v>
      </c>
      <c r="O55" s="1">
        <v>0.59956214578575751</v>
      </c>
      <c r="Q55" s="8">
        <v>41884</v>
      </c>
      <c r="R55" s="1">
        <v>0.81797207459054511</v>
      </c>
      <c r="U55" s="42"/>
      <c r="V55" s="42"/>
    </row>
    <row r="56" spans="1:28">
      <c r="A56" s="29"/>
      <c r="B56" s="29"/>
      <c r="H56" s="30"/>
      <c r="I56" s="30"/>
      <c r="K56" s="8">
        <v>44804</v>
      </c>
      <c r="L56" s="1">
        <v>0.52793952493487117</v>
      </c>
      <c r="N56" s="8">
        <v>44804</v>
      </c>
      <c r="O56" s="1">
        <v>0.53673085535768783</v>
      </c>
      <c r="Q56" s="8">
        <v>42247</v>
      </c>
      <c r="R56" s="1">
        <v>0.7739675824614477</v>
      </c>
      <c r="U56" s="42"/>
      <c r="V56" s="42"/>
    </row>
    <row r="57" spans="1:28">
      <c r="A57" s="29"/>
      <c r="B57" s="29"/>
      <c r="H57" s="30"/>
      <c r="I57" s="30"/>
      <c r="K57" s="8">
        <v>45898</v>
      </c>
      <c r="L57" s="1">
        <v>0.44656508154640995</v>
      </c>
      <c r="N57" s="8">
        <v>45898</v>
      </c>
      <c r="O57" s="1">
        <v>0.45430456430286903</v>
      </c>
      <c r="Q57" s="8">
        <v>42248</v>
      </c>
      <c r="R57" s="1">
        <v>0.77384739427856275</v>
      </c>
      <c r="U57" s="42"/>
      <c r="V57" s="42"/>
    </row>
    <row r="58" spans="1:28">
      <c r="A58" s="29"/>
      <c r="B58" s="29"/>
      <c r="H58" s="30"/>
      <c r="I58" s="30"/>
      <c r="K58" s="8">
        <v>47725</v>
      </c>
      <c r="L58" s="1">
        <v>0.34578834403923481</v>
      </c>
      <c r="N58" s="8">
        <v>47725</v>
      </c>
      <c r="O58" s="1">
        <v>0.35212212628208617</v>
      </c>
      <c r="Q58" s="8">
        <v>42613</v>
      </c>
      <c r="R58" s="1">
        <v>0.73101081927663225</v>
      </c>
      <c r="U58" s="42"/>
      <c r="V58" s="42"/>
    </row>
    <row r="59" spans="1:28">
      <c r="A59" s="29"/>
      <c r="B59" s="29"/>
      <c r="H59" s="30"/>
      <c r="I59" s="30"/>
      <c r="K59" s="8">
        <v>49552</v>
      </c>
      <c r="L59" s="1">
        <v>0.28091143369846927</v>
      </c>
      <c r="N59" s="8">
        <v>49552</v>
      </c>
      <c r="O59" s="1">
        <v>0.28593191564718135</v>
      </c>
      <c r="Q59" s="8">
        <v>42978</v>
      </c>
      <c r="R59" s="1">
        <v>0.69008898004501773</v>
      </c>
      <c r="U59" s="42"/>
      <c r="V59" s="42"/>
    </row>
    <row r="60" spans="1:28">
      <c r="A60" s="29"/>
      <c r="B60" s="29"/>
      <c r="H60" s="30"/>
      <c r="I60" s="30"/>
      <c r="K60" s="8">
        <v>51379</v>
      </c>
      <c r="L60" s="1">
        <v>0.23687012126460272</v>
      </c>
      <c r="N60" s="8">
        <v>51379</v>
      </c>
      <c r="O60" s="1">
        <v>0.24135430403716429</v>
      </c>
      <c r="Q60" s="8">
        <v>42979</v>
      </c>
      <c r="R60" s="1">
        <v>0.689982094280573</v>
      </c>
      <c r="U60" s="42"/>
      <c r="V60" s="42"/>
    </row>
    <row r="61" spans="1:28">
      <c r="A61" s="29"/>
      <c r="B61" s="29"/>
      <c r="K61" s="8">
        <v>55031</v>
      </c>
      <c r="L61" s="1">
        <v>0.17298572808978563</v>
      </c>
      <c r="N61" s="8">
        <v>55031</v>
      </c>
      <c r="O61" s="1">
        <v>0.17619676079999214</v>
      </c>
      <c r="Q61" s="8">
        <v>43343</v>
      </c>
      <c r="R61" s="1">
        <v>0.65239059839086522</v>
      </c>
      <c r="U61" s="42"/>
      <c r="V61" s="42"/>
    </row>
    <row r="62" spans="1:28">
      <c r="A62" s="29"/>
      <c r="B62" s="29"/>
      <c r="K62" s="8" t="e">
        <v>#N/A</v>
      </c>
      <c r="L62" s="1" t="e">
        <v>#N/A</v>
      </c>
      <c r="N62" s="8" t="e">
        <v>#N/A</v>
      </c>
      <c r="O62" s="1" t="e">
        <v>#N/A</v>
      </c>
      <c r="Q62" s="8">
        <v>43707</v>
      </c>
      <c r="R62" s="1">
        <v>0.61692569936626718</v>
      </c>
      <c r="U62" s="42"/>
      <c r="V62" s="42"/>
    </row>
    <row r="63" spans="1:28">
      <c r="K63" s="8" t="e">
        <v>#N/A</v>
      </c>
      <c r="L63" s="1" t="e">
        <v>#N/A</v>
      </c>
      <c r="N63" s="8" t="e">
        <v>#N/A</v>
      </c>
      <c r="O63" s="1" t="e">
        <v>#N/A</v>
      </c>
      <c r="Q63" s="8">
        <v>44074</v>
      </c>
      <c r="R63" s="1">
        <v>0.58315696448100574</v>
      </c>
      <c r="U63" s="42"/>
      <c r="V63" s="42"/>
    </row>
    <row r="64" spans="1:28">
      <c r="K64" s="8" t="e">
        <v>#N/A</v>
      </c>
      <c r="L64" s="1" t="e">
        <v>#N/A</v>
      </c>
      <c r="N64" s="8" t="e">
        <v>#N/A</v>
      </c>
      <c r="O64" s="1" t="e">
        <v>#N/A</v>
      </c>
      <c r="Q64" s="8">
        <v>44075</v>
      </c>
      <c r="R64" s="1">
        <v>0.58306702536783828</v>
      </c>
      <c r="U64" s="42"/>
      <c r="V64" s="42"/>
    </row>
    <row r="65" spans="11:18">
      <c r="K65" s="8" t="e">
        <v>#N/A</v>
      </c>
      <c r="L65" s="1" t="e">
        <v>#N/A</v>
      </c>
      <c r="N65" s="8" t="e">
        <v>#N/A</v>
      </c>
      <c r="O65" s="1" t="e">
        <v>#N/A</v>
      </c>
      <c r="Q65" s="8">
        <v>44804</v>
      </c>
      <c r="R65" s="1">
        <v>0.52358713413770552</v>
      </c>
    </row>
    <row r="66" spans="11:18">
      <c r="K66" s="8" t="e">
        <v>#N/A</v>
      </c>
      <c r="L66" s="1" t="e">
        <v>#N/A</v>
      </c>
      <c r="N66" s="8" t="e">
        <v>#N/A</v>
      </c>
      <c r="O66" s="1" t="e">
        <v>#N/A</v>
      </c>
      <c r="Q66" s="8">
        <v>45898</v>
      </c>
      <c r="R66" s="1">
        <v>0.44708100164478787</v>
      </c>
    </row>
    <row r="67" spans="11:18">
      <c r="K67" s="8" t="e">
        <v>#N/A</v>
      </c>
      <c r="L67" s="1" t="e">
        <v>#N/A</v>
      </c>
      <c r="N67" s="8" t="e">
        <v>#N/A</v>
      </c>
      <c r="O67" s="1" t="e">
        <v>#N/A</v>
      </c>
      <c r="Q67" s="8">
        <v>45902</v>
      </c>
      <c r="R67" s="1">
        <v>0.44684763453109377</v>
      </c>
    </row>
    <row r="68" spans="11:18">
      <c r="K68" s="8" t="e">
        <v>#N/A</v>
      </c>
      <c r="L68" s="1" t="e">
        <v>#N/A</v>
      </c>
      <c r="N68" s="8" t="e">
        <v>#N/A</v>
      </c>
      <c r="O68" s="1" t="e">
        <v>#N/A</v>
      </c>
      <c r="Q68" s="8">
        <v>47725</v>
      </c>
      <c r="R68" s="1">
        <v>0.35252745329723967</v>
      </c>
    </row>
    <row r="69" spans="11:18">
      <c r="K69" s="8" t="e">
        <v>#N/A</v>
      </c>
      <c r="L69" s="1" t="e">
        <v>#N/A</v>
      </c>
      <c r="N69" s="8" t="e">
        <v>#N/A</v>
      </c>
      <c r="O69" s="1" t="e">
        <v>#N/A</v>
      </c>
      <c r="Q69" s="8">
        <v>47729</v>
      </c>
      <c r="R69" s="1">
        <v>0.35237542666444543</v>
      </c>
    </row>
    <row r="70" spans="11:18">
      <c r="Q70" s="8">
        <v>49552</v>
      </c>
      <c r="R70" s="1">
        <v>0.3005702832607558</v>
      </c>
    </row>
    <row r="71" spans="11:18">
      <c r="Q71" s="8">
        <v>51379</v>
      </c>
      <c r="R71" s="1">
        <v>0.27143078255778819</v>
      </c>
    </row>
    <row r="72" spans="11:18">
      <c r="Q72" s="8">
        <v>51383</v>
      </c>
      <c r="R72" s="1">
        <v>0.27137091391270096</v>
      </c>
    </row>
    <row r="73" spans="11:18">
      <c r="Q73" s="8">
        <v>55031</v>
      </c>
      <c r="R73" s="1">
        <v>0.20673263533085393</v>
      </c>
    </row>
    <row r="74" spans="11:18">
      <c r="Q74" s="8" t="e">
        <v>#N/A</v>
      </c>
      <c r="R74" s="1" t="e">
        <v>#N/A</v>
      </c>
    </row>
    <row r="75" spans="11:18">
      <c r="Q75" s="8" t="e">
        <v>#N/A</v>
      </c>
      <c r="R75" s="1" t="e">
        <v>#N/A</v>
      </c>
    </row>
    <row r="76" spans="11:18">
      <c r="Q76" s="8" t="e">
        <v>#N/A</v>
      </c>
      <c r="R76" s="1" t="e">
        <v>#N/A</v>
      </c>
    </row>
    <row r="77" spans="11:18">
      <c r="Q77" s="8" t="e">
        <v>#N/A</v>
      </c>
      <c r="R77" s="1" t="e">
        <v>#N/A</v>
      </c>
    </row>
    <row r="78" spans="11:18">
      <c r="Q78" s="8" t="e">
        <v>#N/A</v>
      </c>
      <c r="R78" s="1" t="e">
        <v>#N/A</v>
      </c>
    </row>
    <row r="79" spans="11:18">
      <c r="Q79" s="8" t="e">
        <v>#N/A</v>
      </c>
      <c r="R79" s="1" t="e">
        <v>#N/A</v>
      </c>
    </row>
    <row r="80" spans="11:18">
      <c r="Q80" s="8" t="e">
        <v>#N/A</v>
      </c>
      <c r="R80" s="1" t="e">
        <v>#N/A</v>
      </c>
    </row>
  </sheetData>
  <mergeCells count="6">
    <mergeCell ref="W6:Y6"/>
    <mergeCell ref="K6:M6"/>
    <mergeCell ref="N6:P6"/>
    <mergeCell ref="G5:I5"/>
    <mergeCell ref="D5:F5"/>
    <mergeCell ref="T6:V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02"/>
  <sheetViews>
    <sheetView workbookViewId="0">
      <selection activeCell="B4" sqref="B4"/>
    </sheetView>
  </sheetViews>
  <sheetFormatPr defaultRowHeight="15"/>
  <cols>
    <col min="1" max="1" width="58" style="29" customWidth="1"/>
    <col min="2" max="2" width="32.140625" style="29" bestFit="1" customWidth="1"/>
    <col min="3" max="3" width="18.28515625" style="29" customWidth="1"/>
    <col min="4" max="6" width="14.42578125" style="29" customWidth="1"/>
    <col min="7" max="7" width="15.5703125" style="29" bestFit="1" customWidth="1"/>
    <col min="8" max="9" width="15.5703125" style="29" customWidth="1"/>
    <col min="10" max="19" width="13" style="29" customWidth="1"/>
    <col min="20" max="20" width="17.5703125" style="29" bestFit="1" customWidth="1"/>
    <col min="21" max="21" width="17.5703125" style="29" customWidth="1"/>
    <col min="22" max="22" width="22" style="29" bestFit="1" customWidth="1"/>
    <col min="23" max="23" width="12.7109375" style="29" customWidth="1"/>
    <col min="24" max="24" width="17.5703125" style="29" customWidth="1"/>
    <col min="25" max="27" width="11.7109375" style="29" customWidth="1"/>
    <col min="28" max="28" width="19" style="29" bestFit="1" customWidth="1"/>
    <col min="29" max="29" width="19" style="29" customWidth="1"/>
    <col min="30" max="30" width="16.5703125" style="29" bestFit="1" customWidth="1"/>
    <col min="31" max="31" width="13.140625" style="29" bestFit="1" customWidth="1"/>
    <col min="32" max="33" width="13.140625" style="29" customWidth="1"/>
    <col min="34" max="34" width="10.85546875" style="29" bestFit="1" customWidth="1"/>
    <col min="35" max="35" width="10" style="29" bestFit="1" customWidth="1"/>
    <col min="36" max="36" width="19.5703125" style="29" bestFit="1" customWidth="1"/>
    <col min="37" max="37" width="28.85546875" style="29" customWidth="1"/>
    <col min="38" max="38" width="17.5703125" style="29" customWidth="1"/>
    <col min="39" max="39" width="11.85546875" style="29" customWidth="1"/>
    <col min="40" max="40" width="12" style="29" customWidth="1"/>
    <col min="41" max="41" width="17.5703125" style="29" bestFit="1" customWidth="1"/>
    <col min="42" max="42" width="18.5703125" style="29" customWidth="1"/>
    <col min="43" max="43" width="54.5703125" style="29" customWidth="1"/>
    <col min="44" max="44" width="28.5703125" style="29" customWidth="1"/>
    <col min="45" max="45" width="18.5703125" style="29" customWidth="1"/>
    <col min="46" max="46" width="14.42578125" style="29" customWidth="1"/>
    <col min="47" max="47" width="15.5703125" style="29" customWidth="1"/>
    <col min="48" max="48" width="23" style="29" customWidth="1"/>
    <col min="49" max="49" width="22" style="29" customWidth="1"/>
    <col min="50" max="50" width="12.7109375" style="29" customWidth="1"/>
    <col min="51" max="51" width="28.5703125" style="29" customWidth="1"/>
    <col min="52" max="53" width="15.140625" style="29" customWidth="1"/>
    <col min="54" max="54" width="32.42578125" style="29" customWidth="1"/>
    <col min="55" max="55" width="22.28515625" style="29" customWidth="1"/>
    <col min="56" max="56" width="23" style="29" customWidth="1"/>
    <col min="57" max="57" width="13.7109375" style="29" customWidth="1"/>
    <col min="58" max="58" width="22.28515625" style="29" customWidth="1"/>
    <col min="59" max="59" width="12.7109375" style="29" customWidth="1"/>
    <col min="60" max="61" width="19" style="29" customWidth="1"/>
    <col min="62" max="62" width="16.5703125" style="29" customWidth="1"/>
    <col min="63" max="63" width="32" style="29" customWidth="1"/>
    <col min="64" max="64" width="32.42578125" style="29" customWidth="1"/>
    <col min="65" max="65" width="19.5703125" style="29" customWidth="1"/>
    <col min="66" max="66" width="28.85546875" style="29" customWidth="1"/>
    <col min="67" max="67" width="26.140625" style="29" customWidth="1"/>
    <col min="68" max="68" width="17.5703125" style="29" customWidth="1"/>
    <col min="69" max="69" width="10.85546875" style="29" bestFit="1" customWidth="1"/>
    <col min="70" max="70" width="12" style="29" customWidth="1"/>
    <col min="71" max="71" width="27.140625" style="29" customWidth="1"/>
    <col min="72" max="72" width="28.42578125" style="29" customWidth="1"/>
    <col min="73" max="73" width="17.5703125" style="29" customWidth="1"/>
    <col min="74" max="74" width="12.85546875" style="29" customWidth="1"/>
    <col min="75" max="75" width="12.28515625" style="29" customWidth="1"/>
    <col min="76" max="76" width="22" style="29" customWidth="1"/>
    <col min="77" max="77" width="12.7109375" style="29" customWidth="1"/>
    <col min="78" max="78" width="28.5703125" style="29" customWidth="1"/>
    <col min="79" max="79" width="54.5703125" style="29" customWidth="1"/>
    <col min="80" max="80" width="28.5703125" style="29" customWidth="1"/>
    <col min="81" max="81" width="18.5703125" style="29" customWidth="1"/>
    <col min="82" max="82" width="14.42578125" style="29" customWidth="1"/>
    <col min="83" max="83" width="16.7109375" style="29" customWidth="1"/>
    <col min="84" max="84" width="23" style="29" customWidth="1"/>
    <col min="85" max="85" width="22" style="29" customWidth="1"/>
    <col min="86" max="86" width="12.7109375" style="29" customWidth="1"/>
    <col min="87" max="87" width="28.5703125" style="29" customWidth="1"/>
    <col min="88" max="89" width="15.140625" style="29" customWidth="1"/>
    <col min="90" max="90" width="31.42578125" style="29" customWidth="1"/>
    <col min="91" max="91" width="22.28515625" style="29" customWidth="1"/>
    <col min="92" max="92" width="23" style="29" customWidth="1"/>
    <col min="93" max="93" width="13.7109375" style="29" customWidth="1"/>
    <col min="94" max="94" width="22.28515625" style="29" customWidth="1"/>
    <col min="95" max="95" width="11.7109375" style="29" customWidth="1"/>
    <col min="96" max="96" width="19" style="29" customWidth="1"/>
    <col min="97" max="97" width="17" style="29" bestFit="1" customWidth="1"/>
    <col min="98" max="98" width="16.5703125" style="29" bestFit="1" customWidth="1"/>
    <col min="99" max="99" width="31.140625" style="29" bestFit="1" customWidth="1"/>
    <col min="100" max="100" width="32.42578125" style="29" bestFit="1" customWidth="1"/>
    <col min="101" max="101" width="19.5703125" style="29" bestFit="1" customWidth="1"/>
    <col min="102" max="102" width="26.140625" style="29" bestFit="1" customWidth="1"/>
    <col min="103" max="103" width="28.42578125" style="29" bestFit="1" customWidth="1"/>
    <col min="104" max="104" width="10.85546875" style="29" bestFit="1" customWidth="1"/>
    <col min="105" max="105" width="12" style="29" bestFit="1" customWidth="1"/>
    <col min="106" max="108" width="9.140625" style="29"/>
    <col min="109" max="109" width="54.5703125" style="29" bestFit="1" customWidth="1"/>
    <col min="110" max="110" width="28.5703125" style="29" bestFit="1" customWidth="1"/>
    <col min="111" max="111" width="18.5703125" style="29" bestFit="1" customWidth="1"/>
    <col min="112" max="112" width="14.42578125" style="29" bestFit="1" customWidth="1"/>
    <col min="113" max="113" width="16.7109375" style="29" bestFit="1" customWidth="1"/>
    <col min="114" max="114" width="23" style="29" bestFit="1" customWidth="1"/>
    <col min="115" max="115" width="22" style="29" bestFit="1" customWidth="1"/>
    <col min="116" max="116" width="12.7109375" style="29" bestFit="1" customWidth="1"/>
    <col min="117" max="117" width="28.5703125" style="29" bestFit="1" customWidth="1"/>
    <col min="118" max="119" width="15.140625" style="29" bestFit="1" customWidth="1"/>
    <col min="120" max="120" width="32.42578125" style="29" bestFit="1" customWidth="1"/>
    <col min="121" max="121" width="22.28515625" style="29" bestFit="1" customWidth="1"/>
    <col min="122" max="122" width="23" style="29" bestFit="1" customWidth="1"/>
    <col min="123" max="123" width="13.7109375" style="29" bestFit="1" customWidth="1"/>
    <col min="124" max="124" width="22.28515625" style="29" bestFit="1" customWidth="1"/>
    <col min="125" max="125" width="11.7109375" style="29" bestFit="1" customWidth="1"/>
    <col min="126" max="126" width="19" style="29" bestFit="1" customWidth="1"/>
    <col min="127" max="127" width="17" style="29" bestFit="1" customWidth="1"/>
    <col min="128" max="128" width="16.5703125" style="29" bestFit="1" customWidth="1"/>
    <col min="129" max="129" width="31.42578125" style="29" bestFit="1" customWidth="1"/>
    <col min="130" max="130" width="32.42578125" style="29" bestFit="1" customWidth="1"/>
    <col min="131" max="131" width="19.5703125" style="29" bestFit="1" customWidth="1"/>
    <col min="132" max="132" width="26.140625" style="29" bestFit="1" customWidth="1"/>
    <col min="133" max="133" width="28.42578125" style="29" bestFit="1" customWidth="1"/>
    <col min="134" max="134" width="10.85546875" style="29" bestFit="1" customWidth="1"/>
    <col min="135" max="135" width="12" style="29" bestFit="1" customWidth="1"/>
    <col min="136" max="136" width="9.140625" style="29"/>
    <col min="137" max="137" width="66.42578125" style="29" customWidth="1"/>
    <col min="138" max="138" width="40.5703125" style="29" customWidth="1"/>
    <col min="139" max="139" width="30.5703125" style="29" customWidth="1"/>
    <col min="140" max="140" width="14.42578125" style="29" customWidth="1"/>
    <col min="141" max="141" width="15.5703125" style="29" customWidth="1"/>
    <col min="142" max="142" width="23" style="29" customWidth="1"/>
    <col min="143" max="143" width="22" style="29" customWidth="1"/>
    <col min="144" max="144" width="12.7109375" style="29" customWidth="1"/>
    <col min="145" max="145" width="40.5703125" style="29" customWidth="1"/>
    <col min="146" max="147" width="15.140625" style="29" customWidth="1"/>
    <col min="148" max="148" width="32.42578125" style="29" customWidth="1"/>
    <col min="149" max="149" width="16.140625" style="29" customWidth="1"/>
    <col min="150" max="150" width="23" style="29" customWidth="1"/>
    <col min="151" max="151" width="13.7109375" style="29" customWidth="1"/>
    <col min="152" max="152" width="16.140625" style="29" customWidth="1"/>
    <col min="153" max="153" width="11.7109375" style="29" customWidth="1"/>
    <col min="154" max="154" width="19" style="29" customWidth="1"/>
    <col min="155" max="155" width="17" style="29" customWidth="1"/>
    <col min="156" max="156" width="16.5703125" style="29" customWidth="1"/>
    <col min="157" max="157" width="29.140625" style="29" customWidth="1"/>
    <col min="158" max="158" width="32.42578125" style="29" customWidth="1"/>
    <col min="159" max="159" width="19.5703125" style="29" customWidth="1"/>
    <col min="160" max="160" width="28.85546875" style="29" customWidth="1"/>
    <col min="161" max="161" width="26.140625" style="29" customWidth="1"/>
    <col min="162" max="162" width="16.140625" style="29" customWidth="1"/>
    <col min="163" max="163" width="10.85546875" style="29" customWidth="1"/>
    <col min="164" max="164" width="12" style="29" customWidth="1"/>
    <col min="165" max="165" width="27.140625" style="29" customWidth="1"/>
    <col min="166" max="166" width="28.42578125" style="29" customWidth="1"/>
    <col min="167" max="167" width="16.140625" style="29" customWidth="1"/>
    <col min="168" max="168" width="12.85546875" style="29" customWidth="1"/>
    <col min="169" max="169" width="12.28515625" style="29" customWidth="1"/>
    <col min="170" max="16384" width="9.140625" style="29"/>
  </cols>
  <sheetData>
    <row r="1" spans="1:36" ht="21.75" thickBot="1">
      <c r="A1" s="18" t="s">
        <v>41</v>
      </c>
      <c r="K1" s="17" t="s">
        <v>56</v>
      </c>
      <c r="L1" s="17"/>
      <c r="T1" s="17" t="s">
        <v>54</v>
      </c>
      <c r="U1" s="17"/>
      <c r="AC1" s="17" t="s">
        <v>55</v>
      </c>
      <c r="AD1" s="17"/>
    </row>
    <row r="2" spans="1:36" ht="15.75" thickBot="1">
      <c r="B2" s="24" t="s">
        <v>35</v>
      </c>
      <c r="K2" s="29" t="str">
        <f>_xll.MaRVL_CreateSimpleYieldCurve(K1&amp;"-SPD",B3,L8:L33,R8:R33,$B$15,$B$16,$B$17,$B$14:$B$17)</f>
        <v>#VALUE: could not read list of dates</v>
      </c>
      <c r="T2" s="29" t="str">
        <f>_xll.MaRVL_CreateSimpleYieldCurve(T1&amp;"-SPD",B3,U8:U33,AA8:AA33,$B$15,$B$16,$B$17,$B$14:$B$17)</f>
        <v>USD-LIBOR-BBA-6M-SPD:1</v>
      </c>
      <c r="AC2" s="29" t="str">
        <f>_xll.MaRVL_CreateSimpleYieldCurve(AC1&amp;"-SPD",B3,AD8:AD33,AJ8:AJ33,$B$15,$B$16,$B$17,$B$14:$B$17)</f>
        <v>USD-LIBOR-BBA-1M-SPD:1</v>
      </c>
    </row>
    <row r="3" spans="1:36">
      <c r="B3" s="10">
        <f>_xll.MaRVL_GetNameValuePair(B2)</f>
        <v>40420</v>
      </c>
      <c r="D3" s="17" t="s">
        <v>4</v>
      </c>
      <c r="E3" s="17"/>
      <c r="F3" s="17" t="s">
        <v>36</v>
      </c>
      <c r="K3" s="29" t="str">
        <f>_xll.MaRVL_JoinBasisCurve($F$3,K1&amp;"-SPD",$B$16,$B$17)</f>
        <v>_10_8QACT360:11</v>
      </c>
      <c r="T3" s="29" t="str">
        <f>_xll.MaRVL_JoinBasisCurve($F$3,T1&amp;"-SPD",$B$16,$B$17)</f>
        <v>_10_7QACT360:15</v>
      </c>
      <c r="AC3" s="29" t="str">
        <f>_xll.MaRVL_JoinBasisCurve($F$3,AC1&amp;"-SPD",$B$16,$B$17)</f>
        <v>_10_6QACT360:20</v>
      </c>
    </row>
    <row r="4" spans="1:36" ht="15.75" thickBot="1">
      <c r="D4" s="29" t="str">
        <f>_xll.MaRVL_CreateSimpleYieldCurve(D3,B3,E7:E41,H7:H41,$B$15,$B$16,$B$17,$B$14:$B$17)</f>
        <v>USD-LIBOR-SENIOR:1</v>
      </c>
      <c r="F4" s="29" t="str">
        <f>_xll.MaRVL_CreateSimpleYieldCurve(F3,B3,E7:E41,H7:H41,$B$15,$B$16,$B$17,$B$14:$B$17)</f>
        <v>USD-LIBOR-BBA-3M:1</v>
      </c>
      <c r="K4" s="29" t="str">
        <f>_xll.MaRVL_CreateSimpleYieldCurve(K1,B3,Q45:Q102,R45:R102,,,,$B$14:$B$17)</f>
        <v>USD-LIBOR-BBA-12M:1</v>
      </c>
      <c r="T4" s="29" t="str">
        <f>_xll.MaRVL_CreateSimpleYieldCurve(T1,B3,T45:T102,U45:U102,,,,$B$14:$B$17)</f>
        <v>USD-LIBOR-BBA-6M:1</v>
      </c>
      <c r="AC4" s="29" t="str">
        <f>_xll.MaRVL_CreateSimpleYieldCurve(AC1,B3,W45:W73,X45:X73,,,,$B$14:$B$17)</f>
        <v>USD-LIBOR-BBA-1M:1</v>
      </c>
    </row>
    <row r="5" spans="1:36" ht="15.75" thickBot="1">
      <c r="A5" s="4" t="s">
        <v>19</v>
      </c>
      <c r="B5" s="7" t="s">
        <v>20</v>
      </c>
      <c r="D5" s="90" t="s">
        <v>11</v>
      </c>
      <c r="E5" s="91"/>
      <c r="F5" s="92"/>
      <c r="G5" s="90" t="s">
        <v>70</v>
      </c>
      <c r="H5" s="91"/>
      <c r="I5" s="92"/>
      <c r="K5" s="16" t="s">
        <v>23</v>
      </c>
      <c r="L5" s="16"/>
      <c r="T5" s="16" t="s">
        <v>23</v>
      </c>
      <c r="U5" s="16"/>
      <c r="AC5" s="16" t="s">
        <v>23</v>
      </c>
      <c r="AD5" s="16"/>
    </row>
    <row r="6" spans="1:36" ht="15.75" thickBot="1">
      <c r="A6" s="5" t="str">
        <f>D3</f>
        <v>USD-LIBOR-SENIOR</v>
      </c>
      <c r="B6" s="6" t="str">
        <f>D4</f>
        <v>USD-LIBOR-SENIOR:1</v>
      </c>
      <c r="D6" s="34" t="s">
        <v>68</v>
      </c>
      <c r="E6" s="34" t="s">
        <v>69</v>
      </c>
      <c r="F6" s="34" t="s">
        <v>72</v>
      </c>
      <c r="G6" s="34" t="s">
        <v>68</v>
      </c>
      <c r="H6" s="34" t="s">
        <v>69</v>
      </c>
      <c r="I6" s="34" t="s">
        <v>71</v>
      </c>
      <c r="K6" s="90" t="s">
        <v>11</v>
      </c>
      <c r="L6" s="91"/>
      <c r="M6" s="92"/>
      <c r="N6" s="90" t="s">
        <v>48</v>
      </c>
      <c r="O6" s="91"/>
      <c r="P6" s="92"/>
      <c r="T6" s="90" t="s">
        <v>11</v>
      </c>
      <c r="U6" s="91"/>
      <c r="V6" s="92"/>
      <c r="W6" s="90" t="s">
        <v>48</v>
      </c>
      <c r="X6" s="91"/>
      <c r="Y6" s="92"/>
      <c r="AC6" s="90" t="s">
        <v>11</v>
      </c>
      <c r="AD6" s="91"/>
      <c r="AE6" s="92"/>
      <c r="AF6" s="90" t="s">
        <v>48</v>
      </c>
      <c r="AG6" s="91"/>
      <c r="AH6" s="92"/>
    </row>
    <row r="7" spans="1:36" ht="15.75" thickBot="1">
      <c r="A7" s="3" t="str">
        <f>F3</f>
        <v>USD-LIBOR-BBA-3M</v>
      </c>
      <c r="B7" s="1" t="str">
        <f>F4</f>
        <v>USD-LIBOR-BBA-3M:1</v>
      </c>
      <c r="D7" s="8">
        <v>40421</v>
      </c>
      <c r="E7" s="8">
        <v>40421</v>
      </c>
      <c r="F7" s="1" t="b">
        <f t="shared" ref="F7:F32" si="0">E7=D7</f>
        <v>1</v>
      </c>
      <c r="G7" s="35">
        <v>2.2506258999999999E-3</v>
      </c>
      <c r="H7" s="36">
        <v>2.250625896008E-3</v>
      </c>
      <c r="I7" s="37">
        <f t="shared" ref="I7:I32" si="1">H7-G7</f>
        <v>-3.9919998730264528E-12</v>
      </c>
      <c r="K7" s="34" t="s">
        <v>68</v>
      </c>
      <c r="L7" s="34" t="s">
        <v>69</v>
      </c>
      <c r="M7" s="34" t="s">
        <v>72</v>
      </c>
      <c r="N7" s="34" t="s">
        <v>68</v>
      </c>
      <c r="O7" s="34" t="s">
        <v>69</v>
      </c>
      <c r="P7" s="34" t="s">
        <v>71</v>
      </c>
      <c r="Q7" s="12" t="s">
        <v>14</v>
      </c>
      <c r="R7" s="7" t="s">
        <v>2</v>
      </c>
      <c r="T7" s="34" t="s">
        <v>68</v>
      </c>
      <c r="U7" s="34" t="s">
        <v>69</v>
      </c>
      <c r="V7" s="34" t="s">
        <v>72</v>
      </c>
      <c r="W7" s="34" t="s">
        <v>68</v>
      </c>
      <c r="X7" s="34" t="s">
        <v>69</v>
      </c>
      <c r="Y7" s="34" t="s">
        <v>71</v>
      </c>
      <c r="Z7" s="12" t="s">
        <v>14</v>
      </c>
      <c r="AA7" s="7" t="s">
        <v>2</v>
      </c>
      <c r="AC7" s="34" t="s">
        <v>68</v>
      </c>
      <c r="AD7" s="34" t="s">
        <v>69</v>
      </c>
      <c r="AE7" s="34" t="s">
        <v>72</v>
      </c>
      <c r="AF7" s="34" t="s">
        <v>68</v>
      </c>
      <c r="AG7" s="34" t="s">
        <v>69</v>
      </c>
      <c r="AH7" s="34" t="s">
        <v>71</v>
      </c>
      <c r="AI7" s="33" t="s">
        <v>14</v>
      </c>
      <c r="AJ7" s="33" t="s">
        <v>2</v>
      </c>
    </row>
    <row r="8" spans="1:36">
      <c r="A8" s="40" t="str">
        <f>K1</f>
        <v>USD-LIBOR-BBA-12M</v>
      </c>
      <c r="B8" s="29" t="str">
        <f>K4</f>
        <v>USD-LIBOR-BBA-12M:1</v>
      </c>
      <c r="D8" s="8">
        <v>40422</v>
      </c>
      <c r="E8" s="8">
        <v>40422</v>
      </c>
      <c r="F8" s="1" t="b">
        <f t="shared" si="0"/>
        <v>1</v>
      </c>
      <c r="G8" s="35">
        <v>2.2506258999999999E-3</v>
      </c>
      <c r="H8" s="36">
        <v>2.2506258960142099E-3</v>
      </c>
      <c r="I8" s="37">
        <f t="shared" si="1"/>
        <v>-3.9857899966633248E-12</v>
      </c>
      <c r="K8" s="10">
        <v>40421</v>
      </c>
      <c r="L8" s="8"/>
      <c r="M8" s="15" t="b">
        <f>K8=L8</f>
        <v>0</v>
      </c>
      <c r="N8" s="11">
        <v>3.7892738E-3</v>
      </c>
      <c r="O8" s="39"/>
      <c r="P8" s="37">
        <f>O8-N8</f>
        <v>-3.7892738E-3</v>
      </c>
      <c r="Q8" s="56" t="e">
        <f t="array" ref="Q8:Q33">_xll.MaRVL_GetRate($F$4,B3,L8:L33,$B$15,$B$16,$B$17)</f>
        <v>#VALUE!</v>
      </c>
      <c r="R8" s="9" t="e">
        <f t="shared" ref="R8:R27" si="2">N8-Q8</f>
        <v>#VALUE!</v>
      </c>
      <c r="T8" s="10">
        <v>40421</v>
      </c>
      <c r="U8" s="8">
        <v>40421</v>
      </c>
      <c r="V8" s="15" t="b">
        <f>T8=U8</f>
        <v>1</v>
      </c>
      <c r="W8" s="31">
        <v>3.7892738E-3</v>
      </c>
      <c r="X8" s="39">
        <v>3.7892737473219601E-3</v>
      </c>
      <c r="Y8" s="37">
        <f>X8-W8</f>
        <v>-5.2678039881570715E-11</v>
      </c>
      <c r="Z8" s="56">
        <f t="array" ref="Z8:Z33">_xll.MaRVL_GetRate($F$4,B3,U8:U33,$B$15,$B$16,$B$17)</f>
        <v>2.2506258960079961E-3</v>
      </c>
      <c r="AA8" s="9">
        <f t="shared" ref="AA8:AA27" si="3">W8-Z8</f>
        <v>1.5386479039920038E-3</v>
      </c>
      <c r="AC8" s="10">
        <v>40421</v>
      </c>
      <c r="AD8" s="8">
        <v>40421</v>
      </c>
      <c r="AE8" s="13" t="b">
        <f>AC8=AD8</f>
        <v>1</v>
      </c>
      <c r="AF8" s="9">
        <v>2.2506258999999999E-3</v>
      </c>
      <c r="AG8" s="39">
        <v>2.2506258755727901E-3</v>
      </c>
      <c r="AH8" s="38">
        <f>AG8-AF8</f>
        <v>-2.4427209820848672E-11</v>
      </c>
      <c r="AI8" s="14">
        <f t="array" ref="AI8:AI33">_xll.MaRVL_GetRate($F$4,B3,AD8:AD33,$B$15,$B$16,$B$17)</f>
        <v>2.2506258960079961E-3</v>
      </c>
      <c r="AJ8" s="9">
        <f>AG8-AI8</f>
        <v>-2.0435206044694398E-11</v>
      </c>
    </row>
    <row r="9" spans="1:36">
      <c r="A9" s="3" t="str">
        <f>T1</f>
        <v>USD-LIBOR-BBA-6M</v>
      </c>
      <c r="B9" s="1" t="str">
        <f>T4</f>
        <v>USD-LIBOR-BBA-6M:1</v>
      </c>
      <c r="D9" s="8">
        <v>40452</v>
      </c>
      <c r="E9" s="8">
        <v>40452</v>
      </c>
      <c r="F9" s="1" t="b">
        <f t="shared" si="0"/>
        <v>1</v>
      </c>
      <c r="G9" s="35">
        <v>2.5728763999999997E-3</v>
      </c>
      <c r="H9" s="36">
        <v>2.5728764007579802E-3</v>
      </c>
      <c r="I9" s="37">
        <f t="shared" si="1"/>
        <v>7.5798048393416195E-13</v>
      </c>
      <c r="K9" s="8">
        <v>40452</v>
      </c>
      <c r="L9" s="8"/>
      <c r="M9" s="15" t="b">
        <f t="shared" ref="M9:M33" si="4">K9=L9</f>
        <v>0</v>
      </c>
      <c r="N9" s="11">
        <v>4.1112560999999994E-3</v>
      </c>
      <c r="O9" s="39"/>
      <c r="P9" s="37">
        <f t="shared" ref="P9:P33" si="5">O9-N9</f>
        <v>-4.1112560999999994E-3</v>
      </c>
      <c r="Q9" s="56" t="e">
        <v>#N/A</v>
      </c>
      <c r="R9" s="9" t="e">
        <f t="shared" si="2"/>
        <v>#N/A</v>
      </c>
      <c r="T9" s="8">
        <v>40452</v>
      </c>
      <c r="U9" s="8">
        <v>40452</v>
      </c>
      <c r="V9" s="15" t="b">
        <f t="shared" ref="V9:V33" si="6">T9=U9</f>
        <v>1</v>
      </c>
      <c r="W9" s="31">
        <v>4.1112560999999994E-3</v>
      </c>
      <c r="X9" s="39">
        <v>4.1112582449480701E-3</v>
      </c>
      <c r="Y9" s="37">
        <f t="shared" ref="Y9:Y33" si="7">X9-W9</f>
        <v>2.1449480707216861E-9</v>
      </c>
      <c r="Z9" s="56">
        <v>2.5728764007579841E-3</v>
      </c>
      <c r="AA9" s="9">
        <f t="shared" si="3"/>
        <v>1.5383796992420153E-3</v>
      </c>
      <c r="AC9" s="8">
        <v>40452</v>
      </c>
      <c r="AD9" s="8">
        <v>40452</v>
      </c>
      <c r="AE9" s="13" t="b">
        <f t="shared" ref="AE9:AE33" si="8">AC9=AD9</f>
        <v>1</v>
      </c>
      <c r="AF9" s="9">
        <v>2.5728763999999997E-3</v>
      </c>
      <c r="AG9" s="39">
        <v>2.5728763756349702E-3</v>
      </c>
      <c r="AH9" s="38">
        <f t="shared" ref="AH9:AH33" si="9">AG9-AF9</f>
        <v>-2.4365029525214021E-11</v>
      </c>
      <c r="AI9" s="14">
        <v>2.5728764007579841E-3</v>
      </c>
      <c r="AJ9" s="9">
        <f t="shared" ref="AJ9:AJ33" si="10">AG9-AI9</f>
        <v>-2.5123013912276004E-11</v>
      </c>
    </row>
    <row r="10" spans="1:36">
      <c r="A10" s="3" t="str">
        <f>AC1</f>
        <v>USD-LIBOR-BBA-1M</v>
      </c>
      <c r="B10" s="1" t="str">
        <f>AC4</f>
        <v>USD-LIBOR-BBA-1M:1</v>
      </c>
      <c r="D10" s="8">
        <v>40483</v>
      </c>
      <c r="E10" s="8">
        <v>40483</v>
      </c>
      <c r="F10" s="1" t="b">
        <f t="shared" si="0"/>
        <v>1</v>
      </c>
      <c r="G10" s="35">
        <v>2.737443E-3</v>
      </c>
      <c r="H10" s="36">
        <v>2.7374430424878002E-3</v>
      </c>
      <c r="I10" s="37">
        <f t="shared" si="1"/>
        <v>4.248780017049314E-11</v>
      </c>
      <c r="K10" s="8">
        <v>40483</v>
      </c>
      <c r="L10" s="8"/>
      <c r="M10" s="15" t="b">
        <f t="shared" si="4"/>
        <v>0</v>
      </c>
      <c r="N10" s="11">
        <v>4.2754018000000001E-3</v>
      </c>
      <c r="O10" s="39"/>
      <c r="P10" s="37">
        <f t="shared" si="5"/>
        <v>-4.2754018000000001E-3</v>
      </c>
      <c r="Q10" s="56" t="e">
        <v>#N/A</v>
      </c>
      <c r="R10" s="9" t="e">
        <f t="shared" si="2"/>
        <v>#N/A</v>
      </c>
      <c r="T10" s="8">
        <v>40483</v>
      </c>
      <c r="U10" s="8">
        <v>40483</v>
      </c>
      <c r="V10" s="15" t="b">
        <f t="shared" si="6"/>
        <v>1</v>
      </c>
      <c r="W10" s="31">
        <v>4.2754018000000001E-3</v>
      </c>
      <c r="X10" s="39">
        <v>4.2754013672068299E-3</v>
      </c>
      <c r="Y10" s="37">
        <f t="shared" si="7"/>
        <v>-4.3279317022554276E-10</v>
      </c>
      <c r="Z10" s="56">
        <v>2.7374430424886853E-3</v>
      </c>
      <c r="AA10" s="9">
        <f t="shared" si="3"/>
        <v>1.5379587575113148E-3</v>
      </c>
      <c r="AC10" s="8">
        <v>40483</v>
      </c>
      <c r="AD10" s="8">
        <v>40483</v>
      </c>
      <c r="AE10" s="13" t="b">
        <f t="shared" si="8"/>
        <v>1</v>
      </c>
      <c r="AF10" s="9">
        <v>2.6473760999999999E-3</v>
      </c>
      <c r="AG10" s="39">
        <v>2.6473761178733598E-3</v>
      </c>
      <c r="AH10" s="38">
        <f t="shared" si="9"/>
        <v>1.7873359910158815E-11</v>
      </c>
      <c r="AI10" s="14">
        <v>2.7374430424886853E-3</v>
      </c>
      <c r="AJ10" s="9">
        <f t="shared" si="10"/>
        <v>-9.0066924615325467E-5</v>
      </c>
    </row>
    <row r="11" spans="1:36">
      <c r="D11" s="8">
        <v>40513</v>
      </c>
      <c r="E11" s="8">
        <v>40513</v>
      </c>
      <c r="F11" s="1" t="b">
        <f t="shared" si="0"/>
        <v>1</v>
      </c>
      <c r="G11" s="35">
        <v>2.9533420999999999E-3</v>
      </c>
      <c r="H11" s="36">
        <v>2.9533420647647199E-3</v>
      </c>
      <c r="I11" s="37">
        <f t="shared" si="1"/>
        <v>-3.5235279971512767E-11</v>
      </c>
      <c r="K11" s="8">
        <v>40513</v>
      </c>
      <c r="L11" s="8"/>
      <c r="M11" s="15" t="b">
        <f t="shared" si="4"/>
        <v>0</v>
      </c>
      <c r="N11" s="11">
        <v>4.4908511000000002E-3</v>
      </c>
      <c r="O11" s="39"/>
      <c r="P11" s="37">
        <f t="shared" si="5"/>
        <v>-4.4908511000000002E-3</v>
      </c>
      <c r="Q11" s="56" t="e">
        <v>#N/A</v>
      </c>
      <c r="R11" s="9" t="e">
        <f t="shared" si="2"/>
        <v>#N/A</v>
      </c>
      <c r="T11" s="8">
        <v>40513</v>
      </c>
      <c r="U11" s="8">
        <v>40513</v>
      </c>
      <c r="V11" s="15" t="b">
        <f t="shared" si="6"/>
        <v>1</v>
      </c>
      <c r="W11" s="31">
        <v>4.4908511000000002E-3</v>
      </c>
      <c r="X11" s="39">
        <v>4.4908508725356499E-3</v>
      </c>
      <c r="Y11" s="37">
        <f t="shared" si="7"/>
        <v>-2.2746435030668311E-10</v>
      </c>
      <c r="Z11" s="56">
        <v>2.9533420647647191E-3</v>
      </c>
      <c r="AA11" s="9">
        <f t="shared" si="3"/>
        <v>1.5375090352352811E-3</v>
      </c>
      <c r="AC11" s="8">
        <v>40513</v>
      </c>
      <c r="AD11" s="8">
        <v>40513</v>
      </c>
      <c r="AE11" s="13" t="b">
        <f t="shared" si="8"/>
        <v>1</v>
      </c>
      <c r="AF11" s="9">
        <v>3.0635152999999998E-3</v>
      </c>
      <c r="AG11" s="39">
        <v>2.6840796187146401E-3</v>
      </c>
      <c r="AH11" s="38">
        <f t="shared" si="9"/>
        <v>-3.7943568128535974E-4</v>
      </c>
      <c r="AI11" s="14">
        <v>2.9533420647647191E-3</v>
      </c>
      <c r="AJ11" s="9">
        <f t="shared" si="10"/>
        <v>-2.6926244605007896E-4</v>
      </c>
    </row>
    <row r="12" spans="1:36" ht="15.75" thickBot="1">
      <c r="D12" s="8">
        <v>40527</v>
      </c>
      <c r="E12" s="8">
        <v>40527</v>
      </c>
      <c r="F12" s="1" t="b">
        <f t="shared" si="0"/>
        <v>1</v>
      </c>
      <c r="G12" s="35">
        <v>3.027119E-3</v>
      </c>
      <c r="H12" s="36">
        <v>3.0271185315218201E-3</v>
      </c>
      <c r="I12" s="37">
        <f t="shared" si="1"/>
        <v>-4.6847817986028772E-10</v>
      </c>
      <c r="K12" s="8">
        <v>40603</v>
      </c>
      <c r="L12" s="8"/>
      <c r="M12" s="15" t="b">
        <f t="shared" si="4"/>
        <v>0</v>
      </c>
      <c r="N12" s="11">
        <v>5.0055969000000001E-3</v>
      </c>
      <c r="O12" s="39"/>
      <c r="P12" s="37">
        <f t="shared" si="5"/>
        <v>-5.0055969000000001E-3</v>
      </c>
      <c r="Q12" s="56" t="e">
        <v>#N/A</v>
      </c>
      <c r="R12" s="9" t="e">
        <f t="shared" si="2"/>
        <v>#N/A</v>
      </c>
      <c r="T12" s="8">
        <v>40603</v>
      </c>
      <c r="U12" s="8">
        <v>40603</v>
      </c>
      <c r="V12" s="15" t="b">
        <f t="shared" si="6"/>
        <v>1</v>
      </c>
      <c r="W12" s="31">
        <v>5.0055969000000001E-3</v>
      </c>
      <c r="X12" s="39">
        <v>5.0065516778996502E-3</v>
      </c>
      <c r="Y12" s="37">
        <f t="shared" si="7"/>
        <v>9.5477789965013604E-7</v>
      </c>
      <c r="Z12" s="56">
        <v>3.4689522401922801E-3</v>
      </c>
      <c r="AA12" s="9">
        <f t="shared" si="3"/>
        <v>1.5366446598077199E-3</v>
      </c>
      <c r="AC12" s="8">
        <v>40603</v>
      </c>
      <c r="AD12" s="8">
        <v>40603</v>
      </c>
      <c r="AE12" s="13" t="b">
        <f t="shared" si="8"/>
        <v>1</v>
      </c>
      <c r="AF12" s="9">
        <v>2.9613790000000001E-3</v>
      </c>
      <c r="AG12" s="39">
        <v>2.9621060789013498E-3</v>
      </c>
      <c r="AH12" s="38">
        <f t="shared" si="9"/>
        <v>7.2707890134970921E-7</v>
      </c>
      <c r="AI12" s="14">
        <v>3.4689522401922801E-3</v>
      </c>
      <c r="AJ12" s="9">
        <f t="shared" si="10"/>
        <v>-5.068461612909303E-4</v>
      </c>
    </row>
    <row r="13" spans="1:36" ht="15.75" thickBot="1">
      <c r="A13" s="4" t="s">
        <v>21</v>
      </c>
      <c r="B13" s="7" t="s">
        <v>22</v>
      </c>
      <c r="D13" s="8">
        <v>40617</v>
      </c>
      <c r="E13" s="8">
        <v>40617</v>
      </c>
      <c r="F13" s="1" t="b">
        <f t="shared" si="0"/>
        <v>1</v>
      </c>
      <c r="G13" s="35">
        <v>3.5503428999999996E-3</v>
      </c>
      <c r="H13" s="36">
        <v>3.5503426602101502E-3</v>
      </c>
      <c r="I13" s="37">
        <f t="shared" si="1"/>
        <v>-2.3978984943495707E-10</v>
      </c>
      <c r="K13" s="8">
        <v>40787</v>
      </c>
      <c r="L13" s="8"/>
      <c r="M13" s="15" t="b">
        <f t="shared" si="4"/>
        <v>0</v>
      </c>
      <c r="N13" s="11">
        <v>5.5767559E-3</v>
      </c>
      <c r="O13" s="39"/>
      <c r="P13" s="37">
        <f t="shared" si="5"/>
        <v>-5.5767559E-3</v>
      </c>
      <c r="Q13" s="56" t="e">
        <v>#N/A</v>
      </c>
      <c r="R13" s="9" t="e">
        <f t="shared" si="2"/>
        <v>#N/A</v>
      </c>
      <c r="T13" s="8">
        <v>40787</v>
      </c>
      <c r="U13" s="8">
        <v>40787</v>
      </c>
      <c r="V13" s="15" t="b">
        <f t="shared" si="6"/>
        <v>1</v>
      </c>
      <c r="W13" s="31">
        <v>5.5767559E-3</v>
      </c>
      <c r="X13" s="39">
        <v>5.5777917592756401E-3</v>
      </c>
      <c r="Y13" s="37">
        <f t="shared" si="7"/>
        <v>1.0358592756401497E-6</v>
      </c>
      <c r="Z13" s="56">
        <v>4.2640973255378967E-3</v>
      </c>
      <c r="AA13" s="9">
        <f t="shared" si="3"/>
        <v>1.3126585744621033E-3</v>
      </c>
      <c r="AC13" s="8">
        <v>40787</v>
      </c>
      <c r="AD13" s="8">
        <v>40787</v>
      </c>
      <c r="AE13" s="13" t="b">
        <f t="shared" si="8"/>
        <v>1</v>
      </c>
      <c r="AF13" s="9">
        <v>3.617341E-3</v>
      </c>
      <c r="AG13" s="39">
        <v>3.6168148989688099E-3</v>
      </c>
      <c r="AH13" s="38">
        <f t="shared" si="9"/>
        <v>-5.2610103119018342E-7</v>
      </c>
      <c r="AI13" s="14">
        <v>4.2640973255378967E-3</v>
      </c>
      <c r="AJ13" s="9">
        <f t="shared" si="10"/>
        <v>-6.472824265690868E-4</v>
      </c>
    </row>
    <row r="14" spans="1:36">
      <c r="A14" s="2" t="s">
        <v>15</v>
      </c>
      <c r="B14" s="2" t="s">
        <v>8</v>
      </c>
      <c r="D14" s="8">
        <v>40710</v>
      </c>
      <c r="E14" s="8">
        <v>40710</v>
      </c>
      <c r="F14" s="1" t="b">
        <f t="shared" si="0"/>
        <v>1</v>
      </c>
      <c r="G14" s="35">
        <v>3.9077822999999999E-3</v>
      </c>
      <c r="H14" s="36">
        <v>3.9077820914252799E-3</v>
      </c>
      <c r="I14" s="37">
        <f t="shared" si="1"/>
        <v>-2.0857471999535804E-10</v>
      </c>
      <c r="K14" s="8">
        <v>41156</v>
      </c>
      <c r="L14" s="8"/>
      <c r="M14" s="15" t="b">
        <f t="shared" si="4"/>
        <v>0</v>
      </c>
      <c r="N14" s="11">
        <v>8.0015655000000002E-3</v>
      </c>
      <c r="O14" s="39"/>
      <c r="P14" s="37">
        <f t="shared" si="5"/>
        <v>-8.0015655000000002E-3</v>
      </c>
      <c r="Q14" s="56" t="e">
        <v>#N/A</v>
      </c>
      <c r="R14" s="9" t="e">
        <f t="shared" si="2"/>
        <v>#N/A</v>
      </c>
      <c r="T14" s="8">
        <v>41156</v>
      </c>
      <c r="U14" s="8">
        <v>41156</v>
      </c>
      <c r="V14" s="15" t="b">
        <f t="shared" si="6"/>
        <v>1</v>
      </c>
      <c r="W14" s="31">
        <v>8.0015655000000002E-3</v>
      </c>
      <c r="X14" s="39">
        <v>8.0030909231121293E-3</v>
      </c>
      <c r="Y14" s="37">
        <f t="shared" si="7"/>
        <v>1.5254231121291512E-6</v>
      </c>
      <c r="Z14" s="56">
        <v>6.8134912976205442E-3</v>
      </c>
      <c r="AA14" s="9">
        <f t="shared" si="3"/>
        <v>1.188074202379456E-3</v>
      </c>
      <c r="AC14" s="8">
        <v>41156</v>
      </c>
      <c r="AD14" s="8">
        <v>41156</v>
      </c>
      <c r="AE14" s="13" t="b">
        <f t="shared" si="8"/>
        <v>1</v>
      </c>
      <c r="AF14" s="9">
        <v>6.0870029999999997E-3</v>
      </c>
      <c r="AG14" s="39">
        <v>6.0879729239484703E-3</v>
      </c>
      <c r="AH14" s="38">
        <f t="shared" si="9"/>
        <v>9.6992394847065372E-7</v>
      </c>
      <c r="AI14" s="14">
        <v>6.8134912976205442E-3</v>
      </c>
      <c r="AJ14" s="9">
        <f t="shared" si="10"/>
        <v>-7.2551837367207384E-4</v>
      </c>
    </row>
    <row r="15" spans="1:36">
      <c r="A15" s="2" t="s">
        <v>16</v>
      </c>
      <c r="B15" s="2" t="s">
        <v>7</v>
      </c>
      <c r="D15" s="8">
        <v>40801</v>
      </c>
      <c r="E15" s="8">
        <v>40801</v>
      </c>
      <c r="F15" s="1" t="b">
        <f t="shared" si="0"/>
        <v>1</v>
      </c>
      <c r="G15" s="35">
        <v>4.3288822000000001E-3</v>
      </c>
      <c r="H15" s="36">
        <v>4.3288819135582903E-3</v>
      </c>
      <c r="I15" s="37">
        <f t="shared" si="1"/>
        <v>-2.864417097611649E-10</v>
      </c>
      <c r="K15" s="8">
        <v>41520</v>
      </c>
      <c r="L15" s="8"/>
      <c r="M15" s="15" t="b">
        <f t="shared" si="4"/>
        <v>0</v>
      </c>
      <c r="N15" s="11">
        <v>1.1187823500000001E-2</v>
      </c>
      <c r="O15" s="39"/>
      <c r="P15" s="37">
        <f t="shared" si="5"/>
        <v>-1.1187823500000001E-2</v>
      </c>
      <c r="Q15" s="56" t="e">
        <v>#N/A</v>
      </c>
      <c r="R15" s="9" t="e">
        <f t="shared" si="2"/>
        <v>#N/A</v>
      </c>
      <c r="T15" s="8">
        <v>41520</v>
      </c>
      <c r="U15" s="8">
        <v>41520</v>
      </c>
      <c r="V15" s="15" t="b">
        <f t="shared" si="6"/>
        <v>1</v>
      </c>
      <c r="W15" s="31">
        <v>1.1187823500000001E-2</v>
      </c>
      <c r="X15" s="39">
        <v>1.1192997429271901E-2</v>
      </c>
      <c r="Y15" s="37">
        <f t="shared" si="7"/>
        <v>5.173929271899691E-6</v>
      </c>
      <c r="Z15" s="56">
        <v>1.0101602518661323E-2</v>
      </c>
      <c r="AA15" s="9">
        <f t="shared" si="3"/>
        <v>1.0862209813386776E-3</v>
      </c>
      <c r="AC15" s="8">
        <v>41520</v>
      </c>
      <c r="AD15" s="8">
        <v>41520</v>
      </c>
      <c r="AE15" s="13" t="b">
        <f t="shared" si="8"/>
        <v>1</v>
      </c>
      <c r="AF15" s="9">
        <v>9.4021017000000002E-3</v>
      </c>
      <c r="AG15" s="39">
        <v>9.3982061546782399E-3</v>
      </c>
      <c r="AH15" s="38">
        <f t="shared" si="9"/>
        <v>-3.8955453217602576E-6</v>
      </c>
      <c r="AI15" s="14">
        <v>1.0101602518661323E-2</v>
      </c>
      <c r="AJ15" s="9">
        <f t="shared" si="10"/>
        <v>-7.0339636398308349E-4</v>
      </c>
    </row>
    <row r="16" spans="1:36">
      <c r="A16" s="2" t="s">
        <v>17</v>
      </c>
      <c r="B16" s="2" t="s">
        <v>9</v>
      </c>
      <c r="D16" s="8">
        <v>40898</v>
      </c>
      <c r="E16" s="8">
        <v>40898</v>
      </c>
      <c r="F16" s="1" t="b">
        <f t="shared" si="0"/>
        <v>1</v>
      </c>
      <c r="G16" s="35">
        <v>4.8654661000000002E-3</v>
      </c>
      <c r="H16" s="36">
        <v>4.8654659008606797E-3</v>
      </c>
      <c r="I16" s="37">
        <f t="shared" si="1"/>
        <v>-1.9913932048504224E-10</v>
      </c>
      <c r="K16" s="8">
        <v>41885</v>
      </c>
      <c r="L16" s="8"/>
      <c r="M16" s="15" t="b">
        <f t="shared" si="4"/>
        <v>0</v>
      </c>
      <c r="N16" s="11">
        <v>1.44534448E-2</v>
      </c>
      <c r="O16" s="39"/>
      <c r="P16" s="37">
        <f t="shared" si="5"/>
        <v>-1.44534448E-2</v>
      </c>
      <c r="Q16" s="56" t="e">
        <v>#N/A</v>
      </c>
      <c r="R16" s="9" t="e">
        <f t="shared" si="2"/>
        <v>#N/A</v>
      </c>
      <c r="T16" s="8">
        <v>41885</v>
      </c>
      <c r="U16" s="8">
        <v>41884</v>
      </c>
      <c r="V16" s="15" t="b">
        <f t="shared" si="6"/>
        <v>0</v>
      </c>
      <c r="W16" s="31">
        <v>1.44534448E-2</v>
      </c>
      <c r="X16" s="39">
        <v>1.4453273951718699E-2</v>
      </c>
      <c r="Y16" s="37">
        <f t="shared" si="7"/>
        <v>-1.7084828130009555E-7</v>
      </c>
      <c r="Z16" s="56">
        <v>1.3473406808435229E-2</v>
      </c>
      <c r="AA16" s="9">
        <f t="shared" si="3"/>
        <v>9.8003799156477084E-4</v>
      </c>
      <c r="AC16" s="8">
        <v>41884</v>
      </c>
      <c r="AD16" s="8">
        <v>41884</v>
      </c>
      <c r="AE16" s="13" t="b">
        <f t="shared" si="8"/>
        <v>1</v>
      </c>
      <c r="AF16" s="9">
        <v>1.28120228E-2</v>
      </c>
      <c r="AG16" s="39">
        <v>1.28049748917443E-2</v>
      </c>
      <c r="AH16" s="38">
        <f t="shared" si="9"/>
        <v>-7.0479082556994255E-6</v>
      </c>
      <c r="AI16" s="14">
        <v>1.3473406808435229E-2</v>
      </c>
      <c r="AJ16" s="9">
        <f t="shared" si="10"/>
        <v>-6.6843191669092861E-4</v>
      </c>
    </row>
    <row r="17" spans="1:36">
      <c r="A17" s="2" t="s">
        <v>18</v>
      </c>
      <c r="B17" s="2" t="s">
        <v>28</v>
      </c>
      <c r="D17" s="8">
        <v>40989</v>
      </c>
      <c r="E17" s="8">
        <v>40989</v>
      </c>
      <c r="F17" s="1" t="b">
        <f t="shared" si="0"/>
        <v>1</v>
      </c>
      <c r="G17" s="35">
        <v>5.4778892999999993E-3</v>
      </c>
      <c r="H17" s="36">
        <v>5.4778891602147396E-3</v>
      </c>
      <c r="I17" s="37">
        <f t="shared" si="1"/>
        <v>-1.3978525975621992E-10</v>
      </c>
      <c r="K17" s="8">
        <v>42249</v>
      </c>
      <c r="L17" s="8"/>
      <c r="M17" s="15" t="b">
        <f t="shared" si="4"/>
        <v>0</v>
      </c>
      <c r="N17" s="11">
        <v>1.7663443000000001E-2</v>
      </c>
      <c r="O17" s="39"/>
      <c r="P17" s="37">
        <f t="shared" si="5"/>
        <v>-1.7663443000000001E-2</v>
      </c>
      <c r="Q17" s="56" t="e">
        <v>#N/A</v>
      </c>
      <c r="R17" s="9" t="e">
        <f t="shared" si="2"/>
        <v>#N/A</v>
      </c>
      <c r="T17" s="8">
        <v>42249</v>
      </c>
      <c r="U17" s="8">
        <v>42248</v>
      </c>
      <c r="V17" s="15" t="b">
        <f t="shared" si="6"/>
        <v>0</v>
      </c>
      <c r="W17" s="31">
        <v>1.7663443000000001E-2</v>
      </c>
      <c r="X17" s="39">
        <v>1.7667218197745499E-2</v>
      </c>
      <c r="Y17" s="37">
        <f t="shared" si="7"/>
        <v>3.7751977454980601E-6</v>
      </c>
      <c r="Z17" s="56">
        <v>1.6748034471685713E-2</v>
      </c>
      <c r="AA17" s="9">
        <f t="shared" si="3"/>
        <v>9.1540852831428765E-4</v>
      </c>
      <c r="AC17" s="8">
        <v>42250</v>
      </c>
      <c r="AD17" s="8">
        <v>42248</v>
      </c>
      <c r="AE17" s="13" t="b">
        <f t="shared" si="8"/>
        <v>0</v>
      </c>
      <c r="AF17" s="9">
        <v>1.6169227100000003E-2</v>
      </c>
      <c r="AG17" s="39">
        <v>1.6141244673985301E-2</v>
      </c>
      <c r="AH17" s="38">
        <f t="shared" si="9"/>
        <v>-2.7982426014701994E-5</v>
      </c>
      <c r="AI17" s="14">
        <v>1.6748034471685713E-2</v>
      </c>
      <c r="AJ17" s="9">
        <f t="shared" si="10"/>
        <v>-6.0678979770041261E-4</v>
      </c>
    </row>
    <row r="18" spans="1:36">
      <c r="D18" s="8">
        <v>41081</v>
      </c>
      <c r="E18" s="8">
        <v>41081</v>
      </c>
      <c r="F18" s="1" t="b">
        <f t="shared" si="0"/>
        <v>1</v>
      </c>
      <c r="G18" s="35">
        <v>6.1809495000000004E-3</v>
      </c>
      <c r="H18" s="36">
        <v>6.1809493098463602E-3</v>
      </c>
      <c r="I18" s="37">
        <f t="shared" si="1"/>
        <v>-1.9015364022961778E-10</v>
      </c>
      <c r="K18" s="8">
        <v>42614</v>
      </c>
      <c r="L18" s="8"/>
      <c r="M18" s="15" t="b">
        <f t="shared" si="4"/>
        <v>0</v>
      </c>
      <c r="N18" s="11">
        <v>2.0467590699999996E-2</v>
      </c>
      <c r="O18" s="39"/>
      <c r="P18" s="37">
        <f t="shared" si="5"/>
        <v>-2.0467590699999996E-2</v>
      </c>
      <c r="Q18" s="56" t="e">
        <v>#N/A</v>
      </c>
      <c r="R18" s="9" t="e">
        <f t="shared" si="2"/>
        <v>#N/A</v>
      </c>
      <c r="T18" s="8">
        <v>42614</v>
      </c>
      <c r="U18" s="8">
        <v>42614</v>
      </c>
      <c r="V18" s="15" t="b">
        <f t="shared" si="6"/>
        <v>1</v>
      </c>
      <c r="W18" s="31">
        <v>2.0467590699999996E-2</v>
      </c>
      <c r="X18" s="39">
        <v>2.0483087533187401E-2</v>
      </c>
      <c r="Y18" s="37">
        <f t="shared" si="7"/>
        <v>1.5496833187404746E-5</v>
      </c>
      <c r="Z18" s="56">
        <v>1.9605662429905912E-2</v>
      </c>
      <c r="AA18" s="9">
        <f t="shared" si="3"/>
        <v>8.619282700940839E-4</v>
      </c>
      <c r="AC18" s="8">
        <v>42614</v>
      </c>
      <c r="AD18" s="8">
        <v>42614</v>
      </c>
      <c r="AE18" s="13" t="b">
        <f t="shared" si="8"/>
        <v>1</v>
      </c>
      <c r="AF18" s="9">
        <v>1.9049715000000002E-2</v>
      </c>
      <c r="AG18" s="39">
        <v>1.90360025371232E-2</v>
      </c>
      <c r="AH18" s="38">
        <f t="shared" si="9"/>
        <v>-1.3712462876801917E-5</v>
      </c>
      <c r="AI18" s="14">
        <v>1.9605662429905912E-2</v>
      </c>
      <c r="AJ18" s="9">
        <f t="shared" si="10"/>
        <v>-5.6965989278271248E-4</v>
      </c>
    </row>
    <row r="19" spans="1:36">
      <c r="D19" s="8">
        <v>41172</v>
      </c>
      <c r="E19" s="8">
        <v>41172</v>
      </c>
      <c r="F19" s="1" t="b">
        <f t="shared" si="0"/>
        <v>1</v>
      </c>
      <c r="G19" s="35">
        <v>6.9484343000000004E-3</v>
      </c>
      <c r="H19" s="36">
        <v>6.9484335883460702E-3</v>
      </c>
      <c r="I19" s="37">
        <f t="shared" si="1"/>
        <v>-7.1165393022987189E-10</v>
      </c>
      <c r="K19" s="8">
        <v>42979</v>
      </c>
      <c r="L19" s="8"/>
      <c r="M19" s="15" t="b">
        <f t="shared" si="4"/>
        <v>0</v>
      </c>
      <c r="N19" s="11">
        <v>2.2782109799999999E-2</v>
      </c>
      <c r="O19" s="39"/>
      <c r="P19" s="37">
        <f t="shared" si="5"/>
        <v>-2.2782109799999999E-2</v>
      </c>
      <c r="Q19" s="56" t="e">
        <v>#N/A</v>
      </c>
      <c r="R19" s="9" t="e">
        <f t="shared" si="2"/>
        <v>#N/A</v>
      </c>
      <c r="T19" s="8">
        <v>42979</v>
      </c>
      <c r="U19" s="8">
        <v>42979</v>
      </c>
      <c r="V19" s="15" t="b">
        <f t="shared" si="6"/>
        <v>1</v>
      </c>
      <c r="W19" s="31">
        <v>2.2782109799999999E-2</v>
      </c>
      <c r="X19" s="39">
        <v>2.2800983384737399E-2</v>
      </c>
      <c r="Y19" s="37">
        <f t="shared" si="7"/>
        <v>1.8873584737399973E-5</v>
      </c>
      <c r="Z19" s="56">
        <v>2.1967276368140887E-2</v>
      </c>
      <c r="AA19" s="9">
        <f t="shared" si="3"/>
        <v>8.1483343185911189E-4</v>
      </c>
      <c r="AC19" s="8">
        <v>42979</v>
      </c>
      <c r="AD19" s="8">
        <v>42979</v>
      </c>
      <c r="AE19" s="13" t="b">
        <f t="shared" si="8"/>
        <v>1</v>
      </c>
      <c r="AF19" s="9">
        <v>2.1449961599999998E-2</v>
      </c>
      <c r="AG19" s="39">
        <v>2.14349806049139E-2</v>
      </c>
      <c r="AH19" s="38">
        <f t="shared" si="9"/>
        <v>-1.4980995086098098E-5</v>
      </c>
      <c r="AI19" s="14">
        <v>2.1967276368140887E-2</v>
      </c>
      <c r="AJ19" s="9">
        <f t="shared" si="10"/>
        <v>-5.3229576322698716E-4</v>
      </c>
    </row>
    <row r="20" spans="1:36">
      <c r="D20" s="8">
        <v>41262</v>
      </c>
      <c r="E20" s="8">
        <v>41262</v>
      </c>
      <c r="F20" s="1" t="b">
        <f t="shared" si="0"/>
        <v>1</v>
      </c>
      <c r="G20" s="35">
        <v>7.7392329999999999E-3</v>
      </c>
      <c r="H20" s="36">
        <v>7.7392316080473504E-3</v>
      </c>
      <c r="I20" s="37">
        <f t="shared" si="1"/>
        <v>-1.3919526494973744E-9</v>
      </c>
      <c r="K20" s="8">
        <v>43347</v>
      </c>
      <c r="L20" s="8"/>
      <c r="M20" s="15" t="b">
        <f t="shared" si="4"/>
        <v>0</v>
      </c>
      <c r="N20" s="11">
        <v>2.4717240099999999E-2</v>
      </c>
      <c r="O20" s="39"/>
      <c r="P20" s="37">
        <f t="shared" si="5"/>
        <v>-2.4717240099999999E-2</v>
      </c>
      <c r="Q20" s="56" t="e">
        <v>#N/A</v>
      </c>
      <c r="R20" s="9" t="e">
        <f t="shared" si="2"/>
        <v>#N/A</v>
      </c>
      <c r="T20" s="8">
        <v>43347</v>
      </c>
      <c r="U20" s="8">
        <v>43347</v>
      </c>
      <c r="V20" s="15" t="b">
        <f t="shared" si="6"/>
        <v>1</v>
      </c>
      <c r="W20" s="31">
        <v>2.4717240099999999E-2</v>
      </c>
      <c r="X20" s="39">
        <v>2.4738967022398299E-2</v>
      </c>
      <c r="Y20" s="37">
        <f t="shared" si="7"/>
        <v>2.1726922398299792E-5</v>
      </c>
      <c r="Z20" s="56">
        <v>2.3924625748595219E-2</v>
      </c>
      <c r="AA20" s="9">
        <f t="shared" si="3"/>
        <v>7.9261435140478079E-4</v>
      </c>
      <c r="AC20" s="8">
        <v>43347</v>
      </c>
      <c r="AD20" s="8">
        <v>43347</v>
      </c>
      <c r="AE20" s="13" t="b">
        <f t="shared" si="8"/>
        <v>1</v>
      </c>
      <c r="AF20" s="9">
        <v>2.3442527000000001E-2</v>
      </c>
      <c r="AG20" s="39">
        <v>2.3426487161385599E-2</v>
      </c>
      <c r="AH20" s="38">
        <f t="shared" si="9"/>
        <v>-1.6039838614402557E-5</v>
      </c>
      <c r="AI20" s="14">
        <v>2.3924625748595219E-2</v>
      </c>
      <c r="AJ20" s="9">
        <f t="shared" si="10"/>
        <v>-4.9813858720961987E-4</v>
      </c>
    </row>
    <row r="21" spans="1:36">
      <c r="D21" s="8">
        <v>41352</v>
      </c>
      <c r="E21" s="8">
        <v>41352</v>
      </c>
      <c r="F21" s="1" t="b">
        <f t="shared" si="0"/>
        <v>1</v>
      </c>
      <c r="G21" s="35">
        <v>8.564279000000001E-3</v>
      </c>
      <c r="H21" s="36">
        <v>8.5642777474701504E-3</v>
      </c>
      <c r="I21" s="37">
        <f t="shared" si="1"/>
        <v>-1.2525298506704807E-9</v>
      </c>
      <c r="K21" s="8">
        <v>43711</v>
      </c>
      <c r="L21" s="8"/>
      <c r="M21" s="15" t="b">
        <f t="shared" si="4"/>
        <v>0</v>
      </c>
      <c r="N21" s="11">
        <v>2.6310829500000001E-2</v>
      </c>
      <c r="O21" s="39"/>
      <c r="P21" s="37">
        <f t="shared" si="5"/>
        <v>-2.6310829500000001E-2</v>
      </c>
      <c r="Q21" s="56" t="e">
        <v>#N/A</v>
      </c>
      <c r="R21" s="9" t="e">
        <f t="shared" si="2"/>
        <v>#N/A</v>
      </c>
      <c r="T21" s="8">
        <v>43711</v>
      </c>
      <c r="U21" s="8">
        <v>43711</v>
      </c>
      <c r="V21" s="15" t="b">
        <f t="shared" si="6"/>
        <v>1</v>
      </c>
      <c r="W21" s="31">
        <v>2.6310829500000001E-2</v>
      </c>
      <c r="X21" s="39">
        <v>2.6335253394661199E-2</v>
      </c>
      <c r="Y21" s="37">
        <f t="shared" si="7"/>
        <v>2.4423894661198403E-5</v>
      </c>
      <c r="Z21" s="56">
        <v>2.5541149297517052E-2</v>
      </c>
      <c r="AA21" s="9">
        <f t="shared" si="3"/>
        <v>7.6968020248294883E-4</v>
      </c>
      <c r="AC21" s="8">
        <v>43711</v>
      </c>
      <c r="AD21" s="8">
        <v>43711</v>
      </c>
      <c r="AE21" s="13" t="b">
        <f t="shared" si="8"/>
        <v>1</v>
      </c>
      <c r="AF21" s="9">
        <v>2.50967299E-2</v>
      </c>
      <c r="AG21" s="39">
        <v>2.5079467090448799E-2</v>
      </c>
      <c r="AH21" s="38">
        <f t="shared" si="9"/>
        <v>-1.7262809551200908E-5</v>
      </c>
      <c r="AI21" s="14">
        <v>2.5541149297517052E-2</v>
      </c>
      <c r="AJ21" s="9">
        <f t="shared" si="10"/>
        <v>-4.6168220706825289E-4</v>
      </c>
    </row>
    <row r="22" spans="1:36">
      <c r="D22" s="8">
        <v>41445</v>
      </c>
      <c r="E22" s="8">
        <v>41445</v>
      </c>
      <c r="F22" s="1" t="b">
        <f t="shared" si="0"/>
        <v>1</v>
      </c>
      <c r="G22" s="35">
        <v>9.4083044000000011E-3</v>
      </c>
      <c r="H22" s="36">
        <v>9.4083032483034401E-3</v>
      </c>
      <c r="I22" s="37">
        <f t="shared" si="1"/>
        <v>-1.1516965610358643E-9</v>
      </c>
      <c r="K22" s="8">
        <v>44076</v>
      </c>
      <c r="L22" s="8"/>
      <c r="M22" s="15" t="b">
        <f t="shared" si="4"/>
        <v>0</v>
      </c>
      <c r="N22" s="11">
        <v>2.7648053799999999E-2</v>
      </c>
      <c r="O22" s="39"/>
      <c r="P22" s="37">
        <f t="shared" si="5"/>
        <v>-2.7648053799999999E-2</v>
      </c>
      <c r="Q22" s="56" t="e">
        <v>#N/A</v>
      </c>
      <c r="R22" s="9" t="e">
        <f t="shared" si="2"/>
        <v>#N/A</v>
      </c>
      <c r="T22" s="8">
        <v>44076</v>
      </c>
      <c r="U22" s="8">
        <v>44075</v>
      </c>
      <c r="V22" s="15" t="b">
        <f t="shared" si="6"/>
        <v>0</v>
      </c>
      <c r="W22" s="31">
        <v>2.7648053799999999E-2</v>
      </c>
      <c r="X22" s="39">
        <v>2.7671450234085401E-2</v>
      </c>
      <c r="Y22" s="37">
        <f t="shared" si="7"/>
        <v>2.3396434085401485E-5</v>
      </c>
      <c r="Z22" s="56">
        <v>2.6897829898966386E-2</v>
      </c>
      <c r="AA22" s="9">
        <f t="shared" si="3"/>
        <v>7.5022390103361355E-4</v>
      </c>
      <c r="AC22" s="8">
        <v>44077</v>
      </c>
      <c r="AD22" s="8">
        <v>44075</v>
      </c>
      <c r="AE22" s="13" t="b">
        <f t="shared" si="8"/>
        <v>0</v>
      </c>
      <c r="AF22" s="9">
        <v>2.6497953299999998E-2</v>
      </c>
      <c r="AG22" s="39">
        <v>2.6472540214572699E-2</v>
      </c>
      <c r="AH22" s="38">
        <f t="shared" si="9"/>
        <v>-2.5413085427299087E-5</v>
      </c>
      <c r="AI22" s="14">
        <v>2.6897829898966386E-2</v>
      </c>
      <c r="AJ22" s="9">
        <f t="shared" si="10"/>
        <v>-4.2528968439368639E-4</v>
      </c>
    </row>
    <row r="23" spans="1:36">
      <c r="A23" s="42"/>
      <c r="B23" s="42"/>
      <c r="D23" s="8">
        <v>41536</v>
      </c>
      <c r="E23" s="8">
        <v>41536</v>
      </c>
      <c r="F23" s="1" t="b">
        <f t="shared" si="0"/>
        <v>1</v>
      </c>
      <c r="G23" s="35">
        <v>1.02495082E-2</v>
      </c>
      <c r="H23" s="36">
        <v>1.02495063630039E-2</v>
      </c>
      <c r="I23" s="37">
        <f t="shared" si="1"/>
        <v>-1.836996100373911E-9</v>
      </c>
      <c r="K23" s="8">
        <v>44440</v>
      </c>
      <c r="L23" s="8"/>
      <c r="M23" s="15" t="b">
        <f t="shared" si="4"/>
        <v>0</v>
      </c>
      <c r="N23" s="11">
        <v>2.8720337499999998E-2</v>
      </c>
      <c r="O23" s="39"/>
      <c r="P23" s="37">
        <f t="shared" si="5"/>
        <v>-2.8720337499999998E-2</v>
      </c>
      <c r="Q23" s="56" t="e">
        <v>#N/A</v>
      </c>
      <c r="R23" s="9" t="e">
        <f t="shared" si="2"/>
        <v>#N/A</v>
      </c>
      <c r="T23" s="8">
        <v>44440</v>
      </c>
      <c r="U23" s="8">
        <v>44440</v>
      </c>
      <c r="V23" s="15" t="b">
        <f t="shared" si="6"/>
        <v>1</v>
      </c>
      <c r="W23" s="31">
        <v>2.8720337499999998E-2</v>
      </c>
      <c r="X23" s="39">
        <v>2.8748613290482599E-2</v>
      </c>
      <c r="Y23" s="37">
        <f t="shared" si="7"/>
        <v>2.8275790482600732E-5</v>
      </c>
      <c r="Z23" s="56">
        <v>2.7986835466476734E-2</v>
      </c>
      <c r="AA23" s="9">
        <f t="shared" si="3"/>
        <v>7.3350203352326449E-4</v>
      </c>
      <c r="AC23" s="8">
        <v>44441</v>
      </c>
      <c r="AD23" s="8">
        <v>44440</v>
      </c>
      <c r="AE23" s="13" t="b">
        <f t="shared" si="8"/>
        <v>0</v>
      </c>
      <c r="AF23" s="9">
        <v>2.7618995599999998E-2</v>
      </c>
      <c r="AG23" s="39">
        <v>2.7596658465347101E-2</v>
      </c>
      <c r="AH23" s="38">
        <f t="shared" si="9"/>
        <v>-2.2337134652897217E-5</v>
      </c>
      <c r="AI23" s="14">
        <v>2.7986835466476734E-2</v>
      </c>
      <c r="AJ23" s="9">
        <f t="shared" si="10"/>
        <v>-3.9017700112963308E-4</v>
      </c>
    </row>
    <row r="24" spans="1:36">
      <c r="A24" s="42"/>
      <c r="B24" s="42"/>
      <c r="D24" s="8">
        <v>41884</v>
      </c>
      <c r="E24" s="8">
        <v>41884</v>
      </c>
      <c r="F24" s="1" t="b">
        <f t="shared" si="0"/>
        <v>1</v>
      </c>
      <c r="G24" s="35">
        <v>1.34734047E-2</v>
      </c>
      <c r="H24" s="36">
        <v>1.3473406808435199E-2</v>
      </c>
      <c r="I24" s="37">
        <f t="shared" si="1"/>
        <v>2.1084351990025008E-9</v>
      </c>
      <c r="K24" s="8">
        <v>44805</v>
      </c>
      <c r="L24" s="8"/>
      <c r="M24" s="15" t="b">
        <f t="shared" si="4"/>
        <v>0</v>
      </c>
      <c r="N24" s="11">
        <v>2.9809016499999997E-2</v>
      </c>
      <c r="O24" s="39"/>
      <c r="P24" s="37">
        <f t="shared" si="5"/>
        <v>-2.9809016499999997E-2</v>
      </c>
      <c r="Q24" s="56" t="e">
        <v>#N/A</v>
      </c>
      <c r="R24" s="9" t="e">
        <f t="shared" si="2"/>
        <v>#N/A</v>
      </c>
      <c r="T24" s="8">
        <v>44805</v>
      </c>
      <c r="U24" s="8">
        <v>44805</v>
      </c>
      <c r="V24" s="15" t="b">
        <f t="shared" si="6"/>
        <v>1</v>
      </c>
      <c r="W24" s="31">
        <v>2.9809016499999997E-2</v>
      </c>
      <c r="X24" s="39">
        <v>2.9839725956225801E-2</v>
      </c>
      <c r="Y24" s="37">
        <f t="shared" si="7"/>
        <v>3.0709456225803955E-5</v>
      </c>
      <c r="Z24" s="56">
        <v>2.9089657835734251E-2</v>
      </c>
      <c r="AA24" s="9">
        <f t="shared" si="3"/>
        <v>7.1935866426574638E-4</v>
      </c>
      <c r="AC24" s="8">
        <v>44805</v>
      </c>
      <c r="AD24" s="8">
        <v>44805</v>
      </c>
      <c r="AE24" s="13" t="b">
        <f t="shared" si="8"/>
        <v>1</v>
      </c>
      <c r="AF24" s="9">
        <v>2.87552664E-2</v>
      </c>
      <c r="AG24" s="39">
        <v>2.8735907772120799E-2</v>
      </c>
      <c r="AH24" s="38">
        <f t="shared" si="9"/>
        <v>-1.9358627879200591E-5</v>
      </c>
      <c r="AI24" s="14">
        <v>2.9089657835734251E-2</v>
      </c>
      <c r="AJ24" s="9">
        <f t="shared" si="10"/>
        <v>-3.5375006361345121E-4</v>
      </c>
    </row>
    <row r="25" spans="1:36">
      <c r="A25" s="42"/>
      <c r="B25" s="42"/>
      <c r="D25" s="8">
        <v>42248</v>
      </c>
      <c r="E25" s="8">
        <v>42248</v>
      </c>
      <c r="F25" s="1" t="b">
        <f t="shared" si="0"/>
        <v>1</v>
      </c>
      <c r="G25" s="35">
        <v>1.67480318E-2</v>
      </c>
      <c r="H25" s="36">
        <v>1.6748034471685699E-2</v>
      </c>
      <c r="I25" s="37">
        <f t="shared" si="1"/>
        <v>2.6716856990627313E-9</v>
      </c>
      <c r="K25" s="8">
        <v>45170</v>
      </c>
      <c r="L25" s="8"/>
      <c r="M25" s="15" t="b">
        <f t="shared" si="4"/>
        <v>0</v>
      </c>
      <c r="N25" s="11">
        <v>3.05216164E-2</v>
      </c>
      <c r="O25" s="39"/>
      <c r="P25" s="37">
        <f t="shared" si="5"/>
        <v>-3.05216164E-2</v>
      </c>
      <c r="Q25" s="56" t="e">
        <v>#N/A</v>
      </c>
      <c r="R25" s="9" t="e">
        <f t="shared" si="2"/>
        <v>#N/A</v>
      </c>
      <c r="T25" s="8">
        <v>45170</v>
      </c>
      <c r="U25" s="8">
        <v>45170</v>
      </c>
      <c r="V25" s="15" t="b">
        <f t="shared" si="6"/>
        <v>1</v>
      </c>
      <c r="W25" s="31">
        <v>3.05216164E-2</v>
      </c>
      <c r="X25" s="39">
        <v>3.0553521654808499E-2</v>
      </c>
      <c r="Y25" s="37">
        <f t="shared" si="7"/>
        <v>3.1905254808499428E-5</v>
      </c>
      <c r="Z25" s="56">
        <v>2.981670344305698E-2</v>
      </c>
      <c r="AA25" s="9">
        <f t="shared" si="3"/>
        <v>7.0491295694301986E-4</v>
      </c>
      <c r="AC25" s="8">
        <v>45170</v>
      </c>
      <c r="AD25" s="8">
        <v>45170</v>
      </c>
      <c r="AE25" s="13" t="b">
        <f t="shared" si="8"/>
        <v>1</v>
      </c>
      <c r="AF25" s="9">
        <v>2.95005866E-2</v>
      </c>
      <c r="AG25" s="39">
        <v>2.9481734235675499E-2</v>
      </c>
      <c r="AH25" s="38">
        <f t="shared" si="9"/>
        <v>-1.8852364324500881E-5</v>
      </c>
      <c r="AI25" s="14">
        <v>2.981670344305698E-2</v>
      </c>
      <c r="AJ25" s="9">
        <f t="shared" si="10"/>
        <v>-3.3496920738148098E-4</v>
      </c>
    </row>
    <row r="26" spans="1:36">
      <c r="A26" s="42"/>
      <c r="B26" s="42"/>
      <c r="D26" s="8">
        <v>42614</v>
      </c>
      <c r="E26" s="8">
        <v>42614</v>
      </c>
      <c r="F26" s="1" t="b">
        <f t="shared" si="0"/>
        <v>1</v>
      </c>
      <c r="G26" s="35">
        <v>1.96056537E-2</v>
      </c>
      <c r="H26" s="36">
        <v>1.9605662429905898E-2</v>
      </c>
      <c r="I26" s="37">
        <f t="shared" si="1"/>
        <v>8.729905898868795E-9</v>
      </c>
      <c r="K26" s="8">
        <v>45538</v>
      </c>
      <c r="L26" s="8"/>
      <c r="M26" s="15" t="b">
        <f t="shared" si="4"/>
        <v>0</v>
      </c>
      <c r="N26" s="11">
        <v>3.1271059000000004E-2</v>
      </c>
      <c r="O26" s="39"/>
      <c r="P26" s="37">
        <f t="shared" si="5"/>
        <v>-3.1271059000000004E-2</v>
      </c>
      <c r="Q26" s="56" t="e">
        <v>#N/A</v>
      </c>
      <c r="R26" s="9" t="e">
        <f t="shared" si="2"/>
        <v>#N/A</v>
      </c>
      <c r="T26" s="8">
        <v>45538</v>
      </c>
      <c r="U26" s="8">
        <v>45538</v>
      </c>
      <c r="V26" s="15" t="b">
        <f t="shared" si="6"/>
        <v>1</v>
      </c>
      <c r="W26" s="31">
        <v>3.1271059000000004E-2</v>
      </c>
      <c r="X26" s="39">
        <v>3.1304455704583803E-2</v>
      </c>
      <c r="Y26" s="37">
        <f t="shared" si="7"/>
        <v>3.3396704583799064E-5</v>
      </c>
      <c r="Z26" s="56">
        <v>3.05813782570592E-2</v>
      </c>
      <c r="AA26" s="9">
        <f t="shared" si="3"/>
        <v>6.8968074294080417E-4</v>
      </c>
      <c r="AC26" s="50">
        <v>45538</v>
      </c>
      <c r="AD26" s="50">
        <v>45538</v>
      </c>
      <c r="AE26" s="55" t="b">
        <f t="shared" si="8"/>
        <v>1</v>
      </c>
      <c r="AF26" s="51">
        <v>3.02847828E-2</v>
      </c>
      <c r="AG26" s="39">
        <v>3.0266158877187099E-2</v>
      </c>
      <c r="AH26" s="38">
        <f t="shared" si="9"/>
        <v>-1.8623922812901345E-5</v>
      </c>
      <c r="AI26" s="56">
        <v>3.05813782570592E-2</v>
      </c>
      <c r="AJ26" s="51">
        <f t="shared" si="10"/>
        <v>-3.1521937987210105E-4</v>
      </c>
    </row>
    <row r="27" spans="1:36">
      <c r="A27" s="42"/>
      <c r="B27" s="42"/>
      <c r="D27" s="8">
        <v>42979</v>
      </c>
      <c r="E27" s="8">
        <v>42979</v>
      </c>
      <c r="F27" s="1" t="b">
        <f t="shared" si="0"/>
        <v>1</v>
      </c>
      <c r="G27" s="35">
        <v>2.1967269399999999E-2</v>
      </c>
      <c r="H27" s="36">
        <v>2.1967276368140901E-2</v>
      </c>
      <c r="I27" s="37">
        <f t="shared" si="1"/>
        <v>6.9681409010924344E-9</v>
      </c>
      <c r="K27" s="50">
        <v>45903</v>
      </c>
      <c r="L27" s="50"/>
      <c r="M27" s="57" t="b">
        <f t="shared" si="4"/>
        <v>0</v>
      </c>
      <c r="N27" s="53">
        <v>3.2025659900000003E-2</v>
      </c>
      <c r="O27" s="39"/>
      <c r="P27" s="37">
        <f t="shared" si="5"/>
        <v>-3.2025659900000003E-2</v>
      </c>
      <c r="Q27" s="56" t="e">
        <v>#N/A</v>
      </c>
      <c r="R27" s="51" t="e">
        <f t="shared" si="2"/>
        <v>#N/A</v>
      </c>
      <c r="T27" s="50">
        <v>45903</v>
      </c>
      <c r="U27" s="50">
        <v>45902</v>
      </c>
      <c r="V27" s="57" t="b">
        <f t="shared" si="6"/>
        <v>0</v>
      </c>
      <c r="W27" s="31">
        <v>3.2025659900000003E-2</v>
      </c>
      <c r="X27" s="39">
        <v>3.2058967611747299E-2</v>
      </c>
      <c r="Y27" s="37">
        <f t="shared" si="7"/>
        <v>3.3307711747296298E-5</v>
      </c>
      <c r="Z27" s="56">
        <v>3.1348362821416842E-2</v>
      </c>
      <c r="AA27" s="51">
        <f t="shared" si="3"/>
        <v>6.7729707858316113E-4</v>
      </c>
      <c r="AC27" s="50">
        <v>45902</v>
      </c>
      <c r="AD27" s="50">
        <v>45902</v>
      </c>
      <c r="AE27" s="55" t="b">
        <f t="shared" si="8"/>
        <v>1</v>
      </c>
      <c r="AF27" s="51">
        <v>3.1071306E-2</v>
      </c>
      <c r="AG27" s="39">
        <v>3.1052705390460601E-2</v>
      </c>
      <c r="AH27" s="38">
        <f t="shared" si="9"/>
        <v>-1.8600609539398683E-5</v>
      </c>
      <c r="AI27" s="56">
        <v>3.1348362821416842E-2</v>
      </c>
      <c r="AJ27" s="51">
        <f t="shared" si="10"/>
        <v>-2.956574309562407E-4</v>
      </c>
    </row>
    <row r="28" spans="1:36">
      <c r="A28" s="42"/>
      <c r="B28" s="42"/>
      <c r="D28" s="8">
        <v>43347</v>
      </c>
      <c r="E28" s="8">
        <v>43347</v>
      </c>
      <c r="F28" s="1" t="b">
        <f t="shared" si="0"/>
        <v>1</v>
      </c>
      <c r="G28" s="35">
        <v>2.3924617600000003E-2</v>
      </c>
      <c r="H28" s="36">
        <v>2.3924625748595201E-2</v>
      </c>
      <c r="I28" s="37">
        <f t="shared" si="1"/>
        <v>8.1485951979043403E-9</v>
      </c>
      <c r="K28" s="50">
        <v>47729</v>
      </c>
      <c r="L28" s="50"/>
      <c r="M28" s="57" t="b">
        <f t="shared" si="4"/>
        <v>0</v>
      </c>
      <c r="N28" s="53">
        <v>3.3771790400000001E-2</v>
      </c>
      <c r="O28" s="39"/>
      <c r="P28" s="37">
        <f t="shared" si="5"/>
        <v>-3.3771790400000001E-2</v>
      </c>
      <c r="Q28" s="56" t="e">
        <v>#N/A</v>
      </c>
      <c r="R28" s="51" t="e">
        <f t="shared" ref="R28:R33" si="11">N28-Q28</f>
        <v>#N/A</v>
      </c>
      <c r="T28" s="50">
        <v>47729</v>
      </c>
      <c r="U28" s="50">
        <v>47729</v>
      </c>
      <c r="V28" s="57" t="b">
        <f t="shared" si="6"/>
        <v>1</v>
      </c>
      <c r="W28" s="31">
        <v>3.3771790400000001E-2</v>
      </c>
      <c r="X28" s="39">
        <v>3.3809183646373399E-2</v>
      </c>
      <c r="Y28" s="37">
        <f t="shared" si="7"/>
        <v>3.7393246373397526E-5</v>
      </c>
      <c r="Z28" s="56">
        <v>3.3141304706449937E-2</v>
      </c>
      <c r="AA28" s="51">
        <f t="shared" ref="AA28:AA33" si="12">W28-Z28</f>
        <v>6.3048569355006467E-4</v>
      </c>
      <c r="AC28" s="50">
        <v>47729</v>
      </c>
      <c r="AD28" s="50">
        <v>47729</v>
      </c>
      <c r="AE28" s="55" t="b">
        <f t="shared" si="8"/>
        <v>1</v>
      </c>
      <c r="AF28" s="51">
        <v>3.2923394600000003E-2</v>
      </c>
      <c r="AG28" s="39">
        <v>3.2906865910693001E-2</v>
      </c>
      <c r="AH28" s="38">
        <f t="shared" si="9"/>
        <v>-1.6528689307002131E-5</v>
      </c>
      <c r="AI28" s="56">
        <v>3.3141304706449937E-2</v>
      </c>
      <c r="AJ28" s="51">
        <f t="shared" si="10"/>
        <v>-2.3443879575693605E-4</v>
      </c>
    </row>
    <row r="29" spans="1:36">
      <c r="A29" s="42"/>
      <c r="B29" s="42"/>
      <c r="D29" s="8">
        <v>43711</v>
      </c>
      <c r="E29" s="8">
        <v>43711</v>
      </c>
      <c r="F29" s="1" t="b">
        <f t="shared" si="0"/>
        <v>1</v>
      </c>
      <c r="G29" s="35">
        <v>2.55411397E-2</v>
      </c>
      <c r="H29" s="36">
        <v>2.55411492975171E-2</v>
      </c>
      <c r="I29" s="37">
        <f t="shared" si="1"/>
        <v>9.5975171005013848E-9</v>
      </c>
      <c r="K29" s="50">
        <v>49556</v>
      </c>
      <c r="L29" s="50"/>
      <c r="M29" s="57" t="b">
        <f t="shared" si="4"/>
        <v>0</v>
      </c>
      <c r="N29" s="53">
        <v>3.4586399600000005E-2</v>
      </c>
      <c r="O29" s="39"/>
      <c r="P29" s="37">
        <f t="shared" si="5"/>
        <v>-3.4586399600000005E-2</v>
      </c>
      <c r="Q29" s="56" t="e">
        <v>#N/A</v>
      </c>
      <c r="R29" s="51" t="e">
        <f t="shared" si="11"/>
        <v>#N/A</v>
      </c>
      <c r="T29" s="50">
        <v>49556</v>
      </c>
      <c r="U29" s="50">
        <v>49556</v>
      </c>
      <c r="V29" s="57" t="b">
        <f t="shared" si="6"/>
        <v>1</v>
      </c>
      <c r="W29" s="31">
        <v>3.4586399600000005E-2</v>
      </c>
      <c r="X29" s="39">
        <v>3.4624595882075199E-2</v>
      </c>
      <c r="Y29" s="37">
        <f t="shared" si="7"/>
        <v>3.8196282075193821E-5</v>
      </c>
      <c r="Z29" s="56">
        <v>3.3988046405481143E-2</v>
      </c>
      <c r="AA29" s="51">
        <f t="shared" si="12"/>
        <v>5.9835319451886221E-4</v>
      </c>
      <c r="AC29" s="50">
        <v>49556</v>
      </c>
      <c r="AD29" s="50">
        <v>49556</v>
      </c>
      <c r="AE29" s="55" t="b">
        <f t="shared" si="8"/>
        <v>1</v>
      </c>
      <c r="AF29" s="51">
        <v>3.3837353000000001E-2</v>
      </c>
      <c r="AG29" s="39">
        <v>3.3823120095483702E-2</v>
      </c>
      <c r="AH29" s="38">
        <f t="shared" si="9"/>
        <v>-1.4232904516298106E-5</v>
      </c>
      <c r="AI29" s="56">
        <v>3.3988046405481143E-2</v>
      </c>
      <c r="AJ29" s="51">
        <f t="shared" si="10"/>
        <v>-1.6492630999744018E-4</v>
      </c>
    </row>
    <row r="30" spans="1:36">
      <c r="A30" s="42"/>
      <c r="B30" s="42"/>
      <c r="D30" s="8">
        <v>44075</v>
      </c>
      <c r="E30" s="8">
        <v>44075</v>
      </c>
      <c r="F30" s="1" t="b">
        <f t="shared" si="0"/>
        <v>1</v>
      </c>
      <c r="G30" s="35">
        <v>2.68978195E-2</v>
      </c>
      <c r="H30" s="36">
        <v>2.6897829898966399E-2</v>
      </c>
      <c r="I30" s="37">
        <f t="shared" si="1"/>
        <v>1.0398966399788323E-8</v>
      </c>
      <c r="K30" s="50">
        <v>51383</v>
      </c>
      <c r="L30" s="50"/>
      <c r="M30" s="57" t="b">
        <f t="shared" si="4"/>
        <v>0</v>
      </c>
      <c r="N30" s="53">
        <v>3.5061190899999997E-2</v>
      </c>
      <c r="O30" s="39"/>
      <c r="P30" s="37">
        <f t="shared" si="5"/>
        <v>-3.5061190899999997E-2</v>
      </c>
      <c r="Q30" s="56" t="e">
        <v>#N/A</v>
      </c>
      <c r="R30" s="51" t="e">
        <f t="shared" si="11"/>
        <v>#N/A</v>
      </c>
      <c r="T30" s="50">
        <v>51383</v>
      </c>
      <c r="U30" s="50">
        <v>51383</v>
      </c>
      <c r="V30" s="57" t="b">
        <f t="shared" si="6"/>
        <v>1</v>
      </c>
      <c r="W30" s="31">
        <v>3.5061190899999997E-2</v>
      </c>
      <c r="X30" s="39">
        <v>3.5099943985104097E-2</v>
      </c>
      <c r="Y30" s="37">
        <f t="shared" si="7"/>
        <v>3.875308510409986E-5</v>
      </c>
      <c r="Z30" s="56">
        <v>3.4477952010854906E-2</v>
      </c>
      <c r="AA30" s="51">
        <f t="shared" si="12"/>
        <v>5.832388891450907E-4</v>
      </c>
      <c r="AC30" s="50">
        <v>51383</v>
      </c>
      <c r="AD30" s="50">
        <v>51383</v>
      </c>
      <c r="AE30" s="55" t="b">
        <f t="shared" si="8"/>
        <v>1</v>
      </c>
      <c r="AF30" s="51">
        <v>3.4380637300000003E-2</v>
      </c>
      <c r="AG30" s="39">
        <v>3.4368761482233397E-2</v>
      </c>
      <c r="AH30" s="38">
        <f t="shared" si="9"/>
        <v>-1.1875817766605901E-5</v>
      </c>
      <c r="AI30" s="56">
        <v>3.4477952010854906E-2</v>
      </c>
      <c r="AJ30" s="51">
        <f t="shared" si="10"/>
        <v>-1.0919052862150974E-4</v>
      </c>
    </row>
    <row r="31" spans="1:36">
      <c r="A31" s="42"/>
      <c r="B31" s="42"/>
      <c r="D31" s="8">
        <v>44440</v>
      </c>
      <c r="E31" s="8">
        <v>44440</v>
      </c>
      <c r="F31" s="1" t="b">
        <f t="shared" si="0"/>
        <v>1</v>
      </c>
      <c r="G31" s="35">
        <v>2.7986822999999997E-2</v>
      </c>
      <c r="H31" s="36">
        <v>2.7986835466476699E-2</v>
      </c>
      <c r="I31" s="37">
        <f t="shared" si="1"/>
        <v>1.246647670163914E-8</v>
      </c>
      <c r="K31" s="50">
        <v>53206</v>
      </c>
      <c r="L31" s="50"/>
      <c r="M31" s="57" t="b">
        <f t="shared" si="4"/>
        <v>0</v>
      </c>
      <c r="N31" s="53">
        <v>3.4653389499999999E-2</v>
      </c>
      <c r="O31" s="39"/>
      <c r="P31" s="37">
        <f t="shared" si="5"/>
        <v>-3.4653389499999999E-2</v>
      </c>
      <c r="Q31" s="56" t="e">
        <v>#N/A</v>
      </c>
      <c r="R31" s="51" t="e">
        <f t="shared" si="11"/>
        <v>#N/A</v>
      </c>
      <c r="T31" s="50">
        <v>53206</v>
      </c>
      <c r="U31" s="50">
        <v>53206</v>
      </c>
      <c r="V31" s="57" t="b">
        <f t="shared" si="6"/>
        <v>1</v>
      </c>
      <c r="W31" s="31">
        <v>3.4653389499999999E-2</v>
      </c>
      <c r="X31" s="39">
        <v>3.4685090551992197E-2</v>
      </c>
      <c r="Y31" s="37">
        <f t="shared" si="7"/>
        <v>3.1701051992197304E-5</v>
      </c>
      <c r="Z31" s="56">
        <v>3.4154297376358222E-2</v>
      </c>
      <c r="AA31" s="51">
        <f t="shared" si="12"/>
        <v>4.9909212364177696E-4</v>
      </c>
      <c r="AC31" s="50">
        <v>53206</v>
      </c>
      <c r="AD31" s="50">
        <v>53206</v>
      </c>
      <c r="AE31" s="55" t="b">
        <f t="shared" si="8"/>
        <v>1</v>
      </c>
      <c r="AF31" s="51">
        <v>3.4070240000000002E-2</v>
      </c>
      <c r="AG31" s="39">
        <v>3.4060079372398598E-2</v>
      </c>
      <c r="AH31" s="38">
        <f t="shared" si="9"/>
        <v>-1.0160627601403516E-5</v>
      </c>
      <c r="AI31" s="56">
        <v>3.4154297376358222E-2</v>
      </c>
      <c r="AJ31" s="51">
        <f t="shared" si="10"/>
        <v>-9.4218003959624375E-5</v>
      </c>
    </row>
    <row r="32" spans="1:36">
      <c r="A32" s="42"/>
      <c r="B32" s="42"/>
      <c r="D32" s="8">
        <v>44805</v>
      </c>
      <c r="E32" s="8">
        <v>44805</v>
      </c>
      <c r="F32" s="1" t="b">
        <f t="shared" si="0"/>
        <v>1</v>
      </c>
      <c r="G32" s="35">
        <v>2.9089645300000001E-2</v>
      </c>
      <c r="H32" s="36">
        <v>2.9089657835734199E-2</v>
      </c>
      <c r="I32" s="37">
        <f t="shared" si="1"/>
        <v>1.253573419721099E-8</v>
      </c>
      <c r="K32" s="50">
        <v>55032</v>
      </c>
      <c r="L32" s="50"/>
      <c r="M32" s="57" t="b">
        <f t="shared" si="4"/>
        <v>0</v>
      </c>
      <c r="N32" s="53">
        <v>3.4327197300000001E-2</v>
      </c>
      <c r="O32" s="39"/>
      <c r="P32" s="37">
        <f t="shared" si="5"/>
        <v>-3.4327197300000001E-2</v>
      </c>
      <c r="Q32" s="56" t="e">
        <v>#N/A</v>
      </c>
      <c r="R32" s="51" t="e">
        <f t="shared" si="11"/>
        <v>#N/A</v>
      </c>
      <c r="T32" s="50">
        <v>55032</v>
      </c>
      <c r="U32" s="50">
        <v>55032</v>
      </c>
      <c r="V32" s="57" t="b">
        <f t="shared" si="6"/>
        <v>1</v>
      </c>
      <c r="W32" s="31">
        <v>3.4327197300000001E-2</v>
      </c>
      <c r="X32" s="39">
        <v>3.43536303377086E-2</v>
      </c>
      <c r="Y32" s="37">
        <f t="shared" si="7"/>
        <v>2.6433037708599449E-5</v>
      </c>
      <c r="Z32" s="56">
        <v>3.3890324417622075E-2</v>
      </c>
      <c r="AA32" s="51">
        <f t="shared" si="12"/>
        <v>4.3687288237792554E-4</v>
      </c>
      <c r="AC32" s="50">
        <v>55032</v>
      </c>
      <c r="AD32" s="50">
        <v>55032</v>
      </c>
      <c r="AE32" s="55" t="b">
        <f t="shared" si="8"/>
        <v>1</v>
      </c>
      <c r="AF32" s="51">
        <v>3.3817022000000002E-2</v>
      </c>
      <c r="AG32" s="39">
        <v>3.3808159082481901E-2</v>
      </c>
      <c r="AH32" s="38">
        <f t="shared" si="9"/>
        <v>-8.8629175181015318E-6</v>
      </c>
      <c r="AI32" s="56">
        <v>3.3890324417622075E-2</v>
      </c>
      <c r="AJ32" s="51">
        <f t="shared" si="10"/>
        <v>-8.2165335140174656E-5</v>
      </c>
    </row>
    <row r="33" spans="1:36">
      <c r="A33" s="42"/>
      <c r="B33" s="42"/>
      <c r="D33" s="8">
        <v>45170</v>
      </c>
      <c r="E33" s="8">
        <v>45170</v>
      </c>
      <c r="F33" s="1" t="b">
        <f t="shared" ref="F33:F41" si="13">E33=D33</f>
        <v>1</v>
      </c>
      <c r="G33" s="35">
        <v>2.9816693200000001E-2</v>
      </c>
      <c r="H33" s="36">
        <v>2.9816703443057001E-2</v>
      </c>
      <c r="I33" s="37">
        <f t="shared" ref="I33:I41" si="14">H33-G33</f>
        <v>1.0243056999814648E-8</v>
      </c>
      <c r="K33" s="50">
        <v>58685</v>
      </c>
      <c r="L33" s="50"/>
      <c r="M33" s="57" t="b">
        <f t="shared" si="4"/>
        <v>0</v>
      </c>
      <c r="N33" s="53">
        <v>3.2991461200000002E-2</v>
      </c>
      <c r="O33" s="39"/>
      <c r="P33" s="37">
        <f t="shared" si="5"/>
        <v>-3.2991461200000002E-2</v>
      </c>
      <c r="Q33" s="56" t="e">
        <v>#N/A</v>
      </c>
      <c r="R33" s="51" t="e">
        <f t="shared" si="11"/>
        <v>#N/A</v>
      </c>
      <c r="T33" s="50">
        <v>58685</v>
      </c>
      <c r="U33" s="50">
        <v>58685</v>
      </c>
      <c r="V33" s="57" t="b">
        <f t="shared" si="6"/>
        <v>1</v>
      </c>
      <c r="W33" s="31">
        <v>3.2991461200000002E-2</v>
      </c>
      <c r="X33" s="39">
        <v>3.3004069579826399E-2</v>
      </c>
      <c r="Y33" s="37">
        <f t="shared" si="7"/>
        <v>1.2608379826396787E-5</v>
      </c>
      <c r="Z33" s="56">
        <v>3.2642115511444025E-2</v>
      </c>
      <c r="AA33" s="51">
        <f t="shared" si="12"/>
        <v>3.4934568855597703E-4</v>
      </c>
      <c r="AC33" s="50">
        <v>58686</v>
      </c>
      <c r="AD33" s="50">
        <v>58685</v>
      </c>
      <c r="AE33" s="55" t="b">
        <f t="shared" si="8"/>
        <v>0</v>
      </c>
      <c r="AF33" s="51">
        <v>3.2584296899999997E-2</v>
      </c>
      <c r="AG33" s="39">
        <v>3.2577365702701797E-2</v>
      </c>
      <c r="AH33" s="38">
        <f t="shared" si="9"/>
        <v>-6.9311972982002978E-6</v>
      </c>
      <c r="AI33" s="56">
        <v>3.2642115511444025E-2</v>
      </c>
      <c r="AJ33" s="51">
        <f t="shared" si="10"/>
        <v>-6.4749808742228798E-5</v>
      </c>
    </row>
    <row r="34" spans="1:36">
      <c r="A34" s="42"/>
      <c r="B34" s="42"/>
      <c r="D34" s="8">
        <v>45538</v>
      </c>
      <c r="E34" s="8">
        <v>45538</v>
      </c>
      <c r="F34" s="1" t="b">
        <f t="shared" si="13"/>
        <v>1</v>
      </c>
      <c r="G34" s="35">
        <v>3.0581366200000001E-2</v>
      </c>
      <c r="H34" s="36">
        <v>3.05813782570592E-2</v>
      </c>
      <c r="I34" s="37">
        <f t="shared" si="14"/>
        <v>1.2057059198267162E-8</v>
      </c>
    </row>
    <row r="35" spans="1:36">
      <c r="A35" s="42"/>
      <c r="B35" s="42"/>
      <c r="D35" s="8">
        <v>45902</v>
      </c>
      <c r="E35" s="8">
        <v>45902</v>
      </c>
      <c r="F35" s="1" t="b">
        <f t="shared" si="13"/>
        <v>1</v>
      </c>
      <c r="G35" s="35">
        <v>3.1348353000000002E-2</v>
      </c>
      <c r="H35" s="36">
        <v>3.13483628214168E-2</v>
      </c>
      <c r="I35" s="37">
        <f t="shared" si="14"/>
        <v>9.821416797894944E-9</v>
      </c>
    </row>
    <row r="36" spans="1:36">
      <c r="A36" s="42"/>
      <c r="B36" s="42"/>
      <c r="D36" s="8">
        <v>47729</v>
      </c>
      <c r="E36" s="8">
        <v>47729</v>
      </c>
      <c r="F36" s="1" t="b">
        <f t="shared" si="13"/>
        <v>1</v>
      </c>
      <c r="G36" s="35">
        <v>3.3141286999999998E-2</v>
      </c>
      <c r="H36" s="36">
        <v>3.3141304706449902E-2</v>
      </c>
      <c r="I36" s="37">
        <f t="shared" si="14"/>
        <v>1.7706449903509558E-8</v>
      </c>
    </row>
    <row r="37" spans="1:36">
      <c r="A37" s="42"/>
      <c r="B37" s="42"/>
      <c r="D37" s="8">
        <v>49556</v>
      </c>
      <c r="E37" s="8">
        <v>49556</v>
      </c>
      <c r="F37" s="1" t="b">
        <f t="shared" si="13"/>
        <v>1</v>
      </c>
      <c r="G37" s="35">
        <v>3.39880272E-2</v>
      </c>
      <c r="H37" s="36">
        <v>3.3988046405481101E-2</v>
      </c>
      <c r="I37" s="37">
        <f t="shared" si="14"/>
        <v>1.9205481101292055E-8</v>
      </c>
    </row>
    <row r="38" spans="1:36">
      <c r="A38" s="42"/>
      <c r="B38" s="42"/>
      <c r="D38" s="8">
        <v>51383</v>
      </c>
      <c r="E38" s="8">
        <v>51383</v>
      </c>
      <c r="F38" s="1" t="b">
        <f t="shared" si="13"/>
        <v>1</v>
      </c>
      <c r="G38" s="35">
        <v>3.4477936800000004E-2</v>
      </c>
      <c r="H38" s="36">
        <v>3.44779520108549E-2</v>
      </c>
      <c r="I38" s="37">
        <f t="shared" si="14"/>
        <v>1.5210854895086889E-8</v>
      </c>
    </row>
    <row r="39" spans="1:36">
      <c r="A39" s="42"/>
      <c r="B39" s="42"/>
      <c r="D39" s="8">
        <v>53206</v>
      </c>
      <c r="E39" s="8">
        <v>53206</v>
      </c>
      <c r="F39" s="1" t="b">
        <f t="shared" si="13"/>
        <v>1</v>
      </c>
      <c r="G39" s="35">
        <v>3.4154284200000003E-2</v>
      </c>
      <c r="H39" s="36">
        <v>3.4154297376358202E-2</v>
      </c>
      <c r="I39" s="37">
        <f t="shared" si="14"/>
        <v>1.3176358198974114E-8</v>
      </c>
    </row>
    <row r="40" spans="1:36">
      <c r="A40" s="42"/>
      <c r="B40" s="42"/>
      <c r="D40" s="8">
        <v>55032</v>
      </c>
      <c r="E40" s="8">
        <v>55032</v>
      </c>
      <c r="F40" s="1" t="b">
        <f t="shared" si="13"/>
        <v>1</v>
      </c>
      <c r="G40" s="35">
        <v>3.3890312800000003E-2</v>
      </c>
      <c r="H40" s="36">
        <v>3.3890324417622103E-2</v>
      </c>
      <c r="I40" s="37">
        <f t="shared" si="14"/>
        <v>1.1617622100446034E-8</v>
      </c>
      <c r="Z40" s="68"/>
      <c r="AA40" s="67"/>
    </row>
    <row r="41" spans="1:36">
      <c r="A41" s="42"/>
      <c r="B41" s="42"/>
      <c r="D41" s="8">
        <v>58685</v>
      </c>
      <c r="E41" s="8">
        <v>58685</v>
      </c>
      <c r="F41" s="1" t="b">
        <f t="shared" si="13"/>
        <v>1</v>
      </c>
      <c r="G41" s="35">
        <v>3.2642097600000003E-2</v>
      </c>
      <c r="H41" s="36">
        <v>3.2642115511443998E-2</v>
      </c>
      <c r="I41" s="37">
        <f t="shared" si="14"/>
        <v>1.791144399465594E-8</v>
      </c>
      <c r="Z41" s="68"/>
      <c r="AA41" s="67"/>
      <c r="AD41" s="41"/>
      <c r="AE41" s="41"/>
    </row>
    <row r="42" spans="1:36">
      <c r="A42" s="42"/>
      <c r="B42" s="42"/>
      <c r="H42" s="30"/>
      <c r="I42" s="30"/>
      <c r="Z42" s="68"/>
      <c r="AA42" s="67"/>
      <c r="AD42" s="41"/>
      <c r="AE42" s="41"/>
    </row>
    <row r="43" spans="1:36" ht="15.75" thickBot="1">
      <c r="A43" s="42"/>
      <c r="B43" s="42"/>
      <c r="H43" s="30"/>
      <c r="I43" s="30"/>
      <c r="Q43" s="16" t="s">
        <v>57</v>
      </c>
      <c r="T43" s="16" t="s">
        <v>50</v>
      </c>
      <c r="W43" s="16" t="s">
        <v>51</v>
      </c>
      <c r="Z43" s="68"/>
      <c r="AA43" s="67"/>
      <c r="AD43" s="41"/>
      <c r="AE43" s="41"/>
    </row>
    <row r="44" spans="1:36" ht="15.75" thickBot="1">
      <c r="A44" s="42"/>
      <c r="B44" s="42"/>
      <c r="H44" s="30"/>
      <c r="I44" s="30"/>
      <c r="Q44" s="4" t="s">
        <v>11</v>
      </c>
      <c r="R44" s="7" t="s">
        <v>12</v>
      </c>
      <c r="T44" s="4" t="s">
        <v>11</v>
      </c>
      <c r="U44" s="7" t="s">
        <v>12</v>
      </c>
      <c r="W44" s="4" t="s">
        <v>11</v>
      </c>
      <c r="X44" s="7" t="s">
        <v>12</v>
      </c>
      <c r="Z44" s="68"/>
      <c r="AA44" s="67"/>
      <c r="AD44" s="41"/>
      <c r="AE44" s="41"/>
    </row>
    <row r="45" spans="1:36">
      <c r="A45" s="42"/>
      <c r="B45" s="42"/>
      <c r="H45" s="30"/>
      <c r="I45" s="30"/>
      <c r="Q45" s="8">
        <f t="array" ref="Q45:R102">_xll.MaRVL_CurveInfo(K3,"dates,dfs")</f>
        <v>40421</v>
      </c>
      <c r="R45" s="1">
        <v>0.99998947927726511</v>
      </c>
      <c r="T45" s="8">
        <f t="array" ref="T45:U102">_xll.MaRVL_CurveInfo(T3,"dates,dfs")</f>
        <v>40421</v>
      </c>
      <c r="U45" s="1">
        <v>0.99998947927726489</v>
      </c>
      <c r="W45" s="8">
        <f t="array" ref="W45:X102">_xll.MaRVL_CurveInfo(AC3,"dates,dfs")</f>
        <v>40421</v>
      </c>
      <c r="X45" s="1">
        <v>0.99999375003911906</v>
      </c>
      <c r="Z45" s="68"/>
      <c r="AA45" s="67"/>
      <c r="AD45" s="41"/>
      <c r="AE45" s="41"/>
    </row>
    <row r="46" spans="1:36">
      <c r="A46" s="42"/>
      <c r="B46" s="42"/>
      <c r="H46" s="30"/>
      <c r="I46" s="30"/>
      <c r="Q46" s="8">
        <v>40422</v>
      </c>
      <c r="R46" s="1">
        <v>0.99997895866521569</v>
      </c>
      <c r="T46" s="8">
        <v>40422</v>
      </c>
      <c r="U46" s="1">
        <v>0.99997895871323417</v>
      </c>
      <c r="W46" s="8">
        <v>40422</v>
      </c>
      <c r="X46" s="1">
        <v>0.99998750011730086</v>
      </c>
      <c r="Z46" s="68"/>
      <c r="AA46" s="67"/>
      <c r="AD46" s="41"/>
      <c r="AE46" s="41"/>
    </row>
    <row r="47" spans="1:36">
      <c r="A47" s="42"/>
      <c r="B47" s="42"/>
      <c r="H47" s="30"/>
      <c r="I47" s="30"/>
      <c r="Q47" s="8">
        <v>40452</v>
      </c>
      <c r="R47" s="1">
        <v>0.99963480938781868</v>
      </c>
      <c r="T47" s="8">
        <v>40452</v>
      </c>
      <c r="U47" s="1">
        <v>0.99963480938781868</v>
      </c>
      <c r="W47" s="8">
        <v>40452</v>
      </c>
      <c r="X47" s="1">
        <v>0.99977139953140892</v>
      </c>
      <c r="Z47" s="68"/>
      <c r="AA47" s="67"/>
      <c r="AD47" s="41"/>
      <c r="AE47" s="41"/>
    </row>
    <row r="48" spans="1:36">
      <c r="A48" s="42"/>
      <c r="B48" s="42"/>
      <c r="H48" s="30"/>
      <c r="I48" s="30"/>
      <c r="Q48" s="8">
        <v>40483</v>
      </c>
      <c r="R48" s="1">
        <v>0.99925248378431164</v>
      </c>
      <c r="T48" s="8">
        <v>40483</v>
      </c>
      <c r="U48" s="1">
        <v>0.99925248378431164</v>
      </c>
      <c r="W48" s="8">
        <v>40483</v>
      </c>
      <c r="X48" s="1">
        <v>0.99953696965654282</v>
      </c>
      <c r="Z48" s="68"/>
      <c r="AA48" s="67"/>
      <c r="AD48" s="41"/>
      <c r="AE48" s="41"/>
    </row>
    <row r="49" spans="1:31">
      <c r="A49" s="42"/>
      <c r="B49" s="42"/>
      <c r="H49" s="30"/>
      <c r="I49" s="30"/>
      <c r="Q49" s="8">
        <v>40513</v>
      </c>
      <c r="R49" s="1">
        <v>0.99884118617275131</v>
      </c>
      <c r="T49" s="8">
        <v>40513</v>
      </c>
      <c r="U49" s="1">
        <v>0.99884118617275131</v>
      </c>
      <c r="W49" s="8">
        <v>40513</v>
      </c>
      <c r="X49" s="1">
        <v>0.99930708547568903</v>
      </c>
      <c r="Z49" s="68"/>
      <c r="AA49" s="67"/>
      <c r="AD49" s="41"/>
      <c r="AE49" s="41"/>
    </row>
    <row r="50" spans="1:31">
      <c r="A50" s="42"/>
      <c r="B50" s="42"/>
      <c r="H50" s="30"/>
      <c r="I50" s="30"/>
      <c r="Q50" s="8">
        <v>40527</v>
      </c>
      <c r="R50" s="1">
        <v>0.99864499839085041</v>
      </c>
      <c r="T50" s="8">
        <v>40527</v>
      </c>
      <c r="U50" s="1">
        <v>0.99864502350054563</v>
      </c>
      <c r="W50" s="8">
        <v>40527</v>
      </c>
      <c r="X50" s="1">
        <v>0.99919189009104414</v>
      </c>
      <c r="Z50" s="68"/>
      <c r="AA50" s="67"/>
      <c r="AD50" s="41"/>
      <c r="AE50" s="41"/>
    </row>
    <row r="51" spans="1:31">
      <c r="A51" s="42"/>
      <c r="B51" s="42"/>
      <c r="H51" s="30"/>
      <c r="I51" s="30"/>
      <c r="Q51" s="8">
        <v>40603</v>
      </c>
      <c r="R51" s="1">
        <v>0.99746003378560799</v>
      </c>
      <c r="T51" s="8">
        <v>40603</v>
      </c>
      <c r="U51" s="1">
        <v>0.99746030950022813</v>
      </c>
      <c r="W51" s="8">
        <v>40603</v>
      </c>
      <c r="X51" s="1">
        <v>0.99849595220262655</v>
      </c>
      <c r="Z51" s="68"/>
      <c r="AA51" s="67"/>
      <c r="AD51" s="41"/>
      <c r="AE51" s="41"/>
    </row>
    <row r="52" spans="1:31">
      <c r="A52" s="42"/>
      <c r="B52" s="42"/>
      <c r="H52" s="30"/>
      <c r="I52" s="30"/>
      <c r="Q52" s="8">
        <v>40617</v>
      </c>
      <c r="R52" s="1">
        <v>0.99723092542467984</v>
      </c>
      <c r="T52" s="8">
        <v>40617</v>
      </c>
      <c r="U52" s="1">
        <v>0.99723121043697538</v>
      </c>
      <c r="W52" s="8">
        <v>40617</v>
      </c>
      <c r="X52" s="1">
        <v>0.99834238256827146</v>
      </c>
      <c r="Z52" s="68"/>
      <c r="AA52" s="67"/>
      <c r="AD52" s="41"/>
      <c r="AE52" s="41"/>
    </row>
    <row r="53" spans="1:31">
      <c r="A53" s="42"/>
      <c r="B53" s="42"/>
      <c r="H53" s="30"/>
      <c r="I53" s="30"/>
      <c r="Q53" s="8">
        <v>40710</v>
      </c>
      <c r="R53" s="1">
        <v>0.9957308120165459</v>
      </c>
      <c r="T53" s="8">
        <v>40710</v>
      </c>
      <c r="U53" s="1">
        <v>0.99573111647014745</v>
      </c>
      <c r="W53" s="8">
        <v>40710</v>
      </c>
      <c r="X53" s="1">
        <v>0.99733082166507669</v>
      </c>
      <c r="Z53" s="68"/>
      <c r="AA53" s="67"/>
      <c r="AD53" s="41"/>
      <c r="AE53" s="41"/>
    </row>
    <row r="54" spans="1:31">
      <c r="A54" s="42"/>
      <c r="B54" s="42"/>
      <c r="H54" s="30"/>
      <c r="I54" s="30"/>
      <c r="Q54" s="8">
        <v>40787</v>
      </c>
      <c r="R54" s="1">
        <v>0.99433460932390505</v>
      </c>
      <c r="T54" s="8">
        <v>40787</v>
      </c>
      <c r="U54" s="1">
        <v>0.99433487430468648</v>
      </c>
      <c r="W54" s="8">
        <v>40787</v>
      </c>
      <c r="X54" s="1">
        <v>0.99632130713502465</v>
      </c>
      <c r="Z54" s="68"/>
      <c r="AA54" s="67"/>
      <c r="AD54" s="41"/>
      <c r="AE54" s="41"/>
    </row>
    <row r="55" spans="1:31">
      <c r="A55" s="42"/>
      <c r="B55" s="42"/>
      <c r="H55" s="30"/>
      <c r="I55" s="30"/>
      <c r="Q55" s="8">
        <v>40801</v>
      </c>
      <c r="R55" s="1">
        <v>0.99405603589964819</v>
      </c>
      <c r="T55" s="8">
        <v>40801</v>
      </c>
      <c r="U55" s="1">
        <v>0.99405630566073122</v>
      </c>
      <c r="W55" s="8">
        <v>40801</v>
      </c>
      <c r="X55" s="1">
        <v>0.99611613291016743</v>
      </c>
      <c r="Z55" s="68"/>
      <c r="AA55" s="67"/>
      <c r="AD55" s="41"/>
      <c r="AE55" s="41"/>
    </row>
    <row r="56" spans="1:31">
      <c r="A56" s="42"/>
      <c r="B56" s="42"/>
      <c r="H56" s="30"/>
      <c r="I56" s="30"/>
      <c r="Q56" s="8">
        <v>40898</v>
      </c>
      <c r="R56" s="1">
        <v>0.99188564225458986</v>
      </c>
      <c r="T56" s="8">
        <v>40898</v>
      </c>
      <c r="U56" s="1">
        <v>0.99188593441118589</v>
      </c>
      <c r="W56" s="8">
        <v>40898</v>
      </c>
      <c r="X56" s="1">
        <v>0.99444882146672087</v>
      </c>
      <c r="Z56" s="68"/>
      <c r="AA56" s="67"/>
      <c r="AD56" s="41"/>
      <c r="AE56" s="41"/>
    </row>
    <row r="57" spans="1:31">
      <c r="A57" s="42"/>
      <c r="B57" s="42"/>
      <c r="H57" s="30"/>
      <c r="I57" s="30"/>
      <c r="Q57" s="8">
        <v>40989</v>
      </c>
      <c r="R57" s="1">
        <v>0.9894397311311941</v>
      </c>
      <c r="T57" s="8">
        <v>40989</v>
      </c>
      <c r="U57" s="1">
        <v>0.98944002731768177</v>
      </c>
      <c r="W57" s="8">
        <v>40989</v>
      </c>
      <c r="X57" s="1">
        <v>0.99246570171513837</v>
      </c>
      <c r="Z57" s="68"/>
      <c r="AA57" s="67"/>
      <c r="AD57" s="41"/>
      <c r="AE57" s="41"/>
    </row>
    <row r="58" spans="1:31">
      <c r="A58" s="42"/>
      <c r="B58" s="42"/>
      <c r="H58" s="30"/>
      <c r="I58" s="30"/>
      <c r="Q58" s="8">
        <v>41081</v>
      </c>
      <c r="R58" s="1">
        <v>0.98652699052729087</v>
      </c>
      <c r="T58" s="8">
        <v>41081</v>
      </c>
      <c r="U58" s="1">
        <v>0.98652727419454356</v>
      </c>
      <c r="W58" s="8">
        <v>41081</v>
      </c>
      <c r="X58" s="1">
        <v>0.99001111351806526</v>
      </c>
      <c r="Z58" s="68"/>
      <c r="AA58" s="67"/>
      <c r="AD58" s="41"/>
      <c r="AE58" s="41"/>
    </row>
    <row r="59" spans="1:31">
      <c r="H59" s="30"/>
      <c r="I59" s="30"/>
      <c r="Q59" s="8">
        <v>41156</v>
      </c>
      <c r="R59" s="1">
        <v>0.98379013561335515</v>
      </c>
      <c r="T59" s="8">
        <v>41156</v>
      </c>
      <c r="U59" s="1">
        <v>0.98379039683799507</v>
      </c>
      <c r="W59" s="8">
        <v>41156</v>
      </c>
      <c r="X59" s="1">
        <v>0.98763996033948498</v>
      </c>
      <c r="Z59" s="68"/>
      <c r="AA59" s="67"/>
      <c r="AD59" s="41"/>
      <c r="AE59" s="41"/>
    </row>
    <row r="60" spans="1:31">
      <c r="H60" s="30"/>
      <c r="I60" s="30"/>
      <c r="Q60" s="8">
        <v>41172</v>
      </c>
      <c r="R60" s="1">
        <v>0.98317324616263935</v>
      </c>
      <c r="T60" s="8">
        <v>41172</v>
      </c>
      <c r="U60" s="1">
        <v>0.98317350900924894</v>
      </c>
      <c r="W60" s="8">
        <v>41172</v>
      </c>
      <c r="X60" s="1">
        <v>0.98709311204584427</v>
      </c>
      <c r="Z60" s="68"/>
      <c r="AA60" s="67"/>
      <c r="AD60" s="41"/>
      <c r="AE60" s="41"/>
    </row>
    <row r="61" spans="1:31">
      <c r="Q61" s="8">
        <v>41262</v>
      </c>
      <c r="R61" s="1">
        <v>0.9794268095428722</v>
      </c>
      <c r="T61" s="8">
        <v>41262</v>
      </c>
      <c r="U61" s="1">
        <v>0.97942707832555953</v>
      </c>
      <c r="W61" s="8">
        <v>41262</v>
      </c>
      <c r="X61" s="1">
        <v>0.98372885684214151</v>
      </c>
      <c r="Z61" s="68"/>
      <c r="AA61" s="67"/>
      <c r="AD61" s="41"/>
      <c r="AE61" s="41"/>
    </row>
    <row r="62" spans="1:31">
      <c r="Q62" s="8">
        <v>41352</v>
      </c>
      <c r="R62" s="1">
        <v>0.97523612010350624</v>
      </c>
      <c r="T62" s="8">
        <v>41352</v>
      </c>
      <c r="U62" s="1">
        <v>0.97523638945823699</v>
      </c>
      <c r="W62" s="8">
        <v>41352</v>
      </c>
      <c r="X62" s="1">
        <v>0.9799001537586407</v>
      </c>
      <c r="Z62" s="68"/>
      <c r="AA62" s="67"/>
      <c r="AD62" s="41"/>
      <c r="AE62" s="41"/>
    </row>
    <row r="63" spans="1:31">
      <c r="Q63" s="8">
        <v>41445</v>
      </c>
      <c r="R63" s="1">
        <v>0.97054162981164005</v>
      </c>
      <c r="T63" s="8">
        <v>41445</v>
      </c>
      <c r="U63" s="1">
        <v>0.97054189422502335</v>
      </c>
      <c r="W63" s="8">
        <v>41445</v>
      </c>
      <c r="X63" s="1">
        <v>0.97555872099182561</v>
      </c>
      <c r="Z63" s="68"/>
      <c r="AA63" s="67"/>
      <c r="AD63" s="41"/>
      <c r="AE63" s="41"/>
    </row>
    <row r="64" spans="1:31">
      <c r="Q64" s="8">
        <v>41520</v>
      </c>
      <c r="R64" s="1">
        <v>0.96643854882792135</v>
      </c>
      <c r="T64" s="8">
        <v>41520</v>
      </c>
      <c r="U64" s="1">
        <v>0.96643880520505931</v>
      </c>
      <c r="W64" s="8">
        <v>41520</v>
      </c>
      <c r="X64" s="1">
        <v>0.97172439589435755</v>
      </c>
      <c r="Z64" s="68"/>
      <c r="AA64" s="67"/>
      <c r="AD64" s="41"/>
      <c r="AE64" s="41"/>
    </row>
    <row r="65" spans="17:31">
      <c r="Q65" s="8">
        <v>41536</v>
      </c>
      <c r="R65" s="1">
        <v>0.96553231808150752</v>
      </c>
      <c r="T65" s="8">
        <v>41536</v>
      </c>
      <c r="U65" s="1">
        <v>0.96553138911428193</v>
      </c>
      <c r="W65" s="8">
        <v>41536</v>
      </c>
      <c r="X65" s="1">
        <v>0.97087025661254656</v>
      </c>
      <c r="Z65" s="68"/>
      <c r="AA65" s="67"/>
      <c r="AD65" s="41"/>
      <c r="AE65" s="41"/>
    </row>
    <row r="66" spans="17:31">
      <c r="Q66" s="8">
        <v>41884</v>
      </c>
      <c r="R66" s="1">
        <v>0.94304976968237564</v>
      </c>
      <c r="T66" s="8">
        <v>41884</v>
      </c>
      <c r="U66" s="1">
        <v>0.94301547678138142</v>
      </c>
      <c r="W66" s="8">
        <v>41884</v>
      </c>
      <c r="X66" s="1">
        <v>0.94933798810439229</v>
      </c>
      <c r="AD66" s="41"/>
      <c r="AE66" s="41"/>
    </row>
    <row r="67" spans="17:31">
      <c r="Q67" s="8">
        <v>41885</v>
      </c>
      <c r="R67" s="1">
        <v>0.9429788084031071</v>
      </c>
      <c r="T67" s="8">
        <v>41885</v>
      </c>
      <c r="U67" s="1">
        <v>0.94294439955381903</v>
      </c>
      <c r="W67" s="8">
        <v>42248</v>
      </c>
      <c r="X67" s="1">
        <v>0.92145924775749055</v>
      </c>
      <c r="AD67" s="41"/>
      <c r="AE67" s="41"/>
    </row>
    <row r="68" spans="17:31">
      <c r="Q68" s="8">
        <v>42248</v>
      </c>
      <c r="R68" s="1">
        <v>0.91442943017890044</v>
      </c>
      <c r="T68" s="8">
        <v>42248</v>
      </c>
      <c r="U68" s="1">
        <v>0.91439330757583104</v>
      </c>
      <c r="W68" s="8">
        <v>42614</v>
      </c>
      <c r="X68" s="1">
        <v>0.89070795482155096</v>
      </c>
    </row>
    <row r="69" spans="17:31">
      <c r="Q69" s="8">
        <v>42249</v>
      </c>
      <c r="R69" s="1">
        <v>0.91434937755733303</v>
      </c>
      <c r="T69" s="8">
        <v>42249</v>
      </c>
      <c r="U69" s="1">
        <v>0.9143132535268963</v>
      </c>
      <c r="W69" s="8">
        <v>42979</v>
      </c>
      <c r="X69" s="1">
        <v>0.85902247616958627</v>
      </c>
    </row>
    <row r="70" spans="17:31">
      <c r="Q70" s="8">
        <v>42614</v>
      </c>
      <c r="R70" s="1">
        <v>0.88300843722226363</v>
      </c>
      <c r="T70" s="8">
        <v>42614</v>
      </c>
      <c r="U70" s="1">
        <v>0.8830084209959117</v>
      </c>
      <c r="W70" s="8">
        <v>43347</v>
      </c>
      <c r="X70" s="1">
        <v>0.82702962106268652</v>
      </c>
    </row>
    <row r="71" spans="17:31">
      <c r="Q71" s="8">
        <v>42979</v>
      </c>
      <c r="R71" s="1">
        <v>0.85088067434011039</v>
      </c>
      <c r="T71" s="8">
        <v>42979</v>
      </c>
      <c r="U71" s="1">
        <v>0.85088065663047552</v>
      </c>
      <c r="W71" s="8">
        <v>43711</v>
      </c>
      <c r="X71" s="1">
        <v>0.7956846195669387</v>
      </c>
    </row>
    <row r="72" spans="17:31">
      <c r="Q72" s="8">
        <v>43347</v>
      </c>
      <c r="R72" s="1">
        <v>0.81844710810072219</v>
      </c>
      <c r="T72" s="8">
        <v>43347</v>
      </c>
      <c r="U72" s="1">
        <v>0.81844708934629895</v>
      </c>
      <c r="W72" s="8">
        <v>44075</v>
      </c>
      <c r="X72" s="1">
        <v>0.76499625149534367</v>
      </c>
    </row>
    <row r="73" spans="17:31">
      <c r="Q73" s="8">
        <v>43711</v>
      </c>
      <c r="R73" s="1">
        <v>0.78683460683476403</v>
      </c>
      <c r="T73" s="8">
        <v>43711</v>
      </c>
      <c r="U73" s="1">
        <v>0.78683458738206502</v>
      </c>
      <c r="W73" s="8">
        <v>44440</v>
      </c>
      <c r="X73" s="1">
        <v>0.73557371631106327</v>
      </c>
    </row>
    <row r="74" spans="17:31">
      <c r="Q74" s="8">
        <v>44075</v>
      </c>
      <c r="R74" s="1">
        <v>0.75600341425614515</v>
      </c>
      <c r="T74" s="8">
        <v>44075</v>
      </c>
      <c r="U74" s="1">
        <v>0.75598071366111685</v>
      </c>
      <c r="W74" s="8">
        <v>44805</v>
      </c>
      <c r="X74" s="1">
        <v>0.70555676879784424</v>
      </c>
    </row>
    <row r="75" spans="17:31">
      <c r="Q75" s="8">
        <v>44076</v>
      </c>
      <c r="R75" s="1">
        <v>0.75592328236316286</v>
      </c>
      <c r="T75" s="8">
        <v>44076</v>
      </c>
      <c r="U75" s="1">
        <v>0.75590051566395411</v>
      </c>
      <c r="W75" s="8">
        <v>45170</v>
      </c>
      <c r="X75" s="1">
        <v>0.67870508819064568</v>
      </c>
    </row>
    <row r="76" spans="17:31">
      <c r="Q76" s="8">
        <v>44440</v>
      </c>
      <c r="R76" s="1">
        <v>0.72646532530174945</v>
      </c>
      <c r="T76" s="8">
        <v>44440</v>
      </c>
      <c r="U76" s="1">
        <v>0.72646530522038777</v>
      </c>
      <c r="W76" s="8">
        <v>45538</v>
      </c>
      <c r="X76" s="1">
        <v>0.65137864022079428</v>
      </c>
    </row>
    <row r="77" spans="17:31">
      <c r="Q77" s="8">
        <v>44805</v>
      </c>
      <c r="R77" s="1">
        <v>0.6964605582939789</v>
      </c>
      <c r="T77" s="8">
        <v>44805</v>
      </c>
      <c r="U77" s="1">
        <v>0.69646053807533537</v>
      </c>
      <c r="W77" s="8">
        <v>45902</v>
      </c>
      <c r="X77" s="1">
        <v>0.62435405272771927</v>
      </c>
    </row>
    <row r="78" spans="17:31">
      <c r="Q78" s="8">
        <v>45170</v>
      </c>
      <c r="R78" s="1">
        <v>0.66952480050009344</v>
      </c>
      <c r="T78" s="8">
        <v>45170</v>
      </c>
      <c r="U78" s="1">
        <v>0.66952478040741914</v>
      </c>
      <c r="W78" s="8">
        <v>47729</v>
      </c>
      <c r="X78" s="1">
        <v>0.51408450121459026</v>
      </c>
    </row>
    <row r="79" spans="17:31">
      <c r="Q79" s="8">
        <v>45538</v>
      </c>
      <c r="R79" s="1">
        <v>0.64220903887608971</v>
      </c>
      <c r="T79" s="8">
        <v>45538</v>
      </c>
      <c r="U79" s="1">
        <v>0.64220901892173898</v>
      </c>
      <c r="W79" s="8">
        <v>49556</v>
      </c>
      <c r="X79" s="1">
        <v>0.4253908349352597</v>
      </c>
    </row>
    <row r="80" spans="17:31">
      <c r="Q80" s="8">
        <v>45902</v>
      </c>
      <c r="R80" s="1">
        <v>0.61525196030426144</v>
      </c>
      <c r="T80" s="8">
        <v>45902</v>
      </c>
      <c r="U80" s="1">
        <v>0.61524284433410203</v>
      </c>
      <c r="W80" s="8">
        <v>51383</v>
      </c>
      <c r="X80" s="1">
        <v>0.35269435407928623</v>
      </c>
    </row>
    <row r="81" spans="17:24">
      <c r="Q81" s="8">
        <v>45903</v>
      </c>
      <c r="R81" s="1">
        <v>0.6151886676803946</v>
      </c>
      <c r="T81" s="8">
        <v>45903</v>
      </c>
      <c r="U81" s="1">
        <v>0.61517952599802417</v>
      </c>
      <c r="W81" s="8">
        <v>53206</v>
      </c>
      <c r="X81" s="1">
        <v>0.29981812891524118</v>
      </c>
    </row>
    <row r="82" spans="17:24">
      <c r="Q82" s="8">
        <v>47729</v>
      </c>
      <c r="R82" s="1">
        <v>0.50520913359349384</v>
      </c>
      <c r="T82" s="8">
        <v>47729</v>
      </c>
      <c r="U82" s="1">
        <v>0.50520911583835826</v>
      </c>
      <c r="W82" s="8">
        <v>55032</v>
      </c>
      <c r="X82" s="1">
        <v>0.25500580026946584</v>
      </c>
    </row>
    <row r="83" spans="17:24">
      <c r="Q83" s="8">
        <v>49556</v>
      </c>
      <c r="R83" s="1">
        <v>0.41729870831371613</v>
      </c>
      <c r="T83" s="8">
        <v>49556</v>
      </c>
      <c r="U83" s="1">
        <v>0.41729869288584703</v>
      </c>
      <c r="W83" s="8">
        <v>58685</v>
      </c>
      <c r="X83" s="1">
        <v>0.19278986102975726</v>
      </c>
    </row>
    <row r="84" spans="17:24">
      <c r="Q84" s="8">
        <v>51383</v>
      </c>
      <c r="R84" s="1">
        <v>0.34539783491886383</v>
      </c>
      <c r="T84" s="8">
        <v>51383</v>
      </c>
      <c r="U84" s="1">
        <v>0.34539782168531419</v>
      </c>
      <c r="W84" s="8" t="e">
        <v>#N/A</v>
      </c>
      <c r="X84" s="1" t="e">
        <v>#N/A</v>
      </c>
    </row>
    <row r="85" spans="17:24">
      <c r="Q85" s="8">
        <v>53206</v>
      </c>
      <c r="R85" s="1">
        <v>0.29361904073837281</v>
      </c>
      <c r="T85" s="8">
        <v>53206</v>
      </c>
      <c r="U85" s="1">
        <v>0.29361902953707664</v>
      </c>
      <c r="W85" s="8" t="e">
        <v>#N/A</v>
      </c>
      <c r="X85" s="1" t="e">
        <v>#N/A</v>
      </c>
    </row>
    <row r="86" spans="17:24">
      <c r="Q86" s="8">
        <v>55032</v>
      </c>
      <c r="R86" s="1">
        <v>0.24973417613516594</v>
      </c>
      <c r="T86" s="8">
        <v>55032</v>
      </c>
      <c r="U86" s="1">
        <v>0.24973416665375225</v>
      </c>
      <c r="W86" s="8" t="e">
        <v>#N/A</v>
      </c>
      <c r="X86" s="1" t="e">
        <v>#N/A</v>
      </c>
    </row>
    <row r="87" spans="17:24">
      <c r="Q87" s="8">
        <v>58685</v>
      </c>
      <c r="R87" s="1">
        <v>0.18881392950163992</v>
      </c>
      <c r="T87" s="8">
        <v>58685</v>
      </c>
      <c r="U87" s="1">
        <v>0.18881392278139919</v>
      </c>
      <c r="W87" s="8" t="e">
        <v>#N/A</v>
      </c>
      <c r="X87" s="1" t="e">
        <v>#N/A</v>
      </c>
    </row>
    <row r="88" spans="17:24">
      <c r="Q88" s="8" t="e">
        <v>#N/A</v>
      </c>
      <c r="R88" s="1" t="e">
        <v>#N/A</v>
      </c>
      <c r="T88" s="8" t="e">
        <v>#N/A</v>
      </c>
      <c r="U88" s="1" t="e">
        <v>#N/A</v>
      </c>
      <c r="W88" s="8" t="e">
        <v>#N/A</v>
      </c>
      <c r="X88" s="1" t="e">
        <v>#N/A</v>
      </c>
    </row>
    <row r="89" spans="17:24">
      <c r="Q89" s="8" t="e">
        <v>#N/A</v>
      </c>
      <c r="R89" s="1" t="e">
        <v>#N/A</v>
      </c>
      <c r="T89" s="8" t="e">
        <v>#N/A</v>
      </c>
      <c r="U89" s="1" t="e">
        <v>#N/A</v>
      </c>
      <c r="W89" s="8" t="e">
        <v>#N/A</v>
      </c>
      <c r="X89" s="1" t="e">
        <v>#N/A</v>
      </c>
    </row>
    <row r="90" spans="17:24">
      <c r="Q90" s="8" t="e">
        <v>#N/A</v>
      </c>
      <c r="R90" s="1" t="e">
        <v>#N/A</v>
      </c>
      <c r="T90" s="8" t="e">
        <v>#N/A</v>
      </c>
      <c r="U90" s="1" t="e">
        <v>#N/A</v>
      </c>
      <c r="W90" s="8" t="e">
        <v>#N/A</v>
      </c>
      <c r="X90" s="1" t="e">
        <v>#N/A</v>
      </c>
    </row>
    <row r="91" spans="17:24">
      <c r="Q91" s="8" t="e">
        <v>#N/A</v>
      </c>
      <c r="R91" s="1" t="e">
        <v>#N/A</v>
      </c>
      <c r="T91" s="8" t="e">
        <v>#N/A</v>
      </c>
      <c r="U91" s="1" t="e">
        <v>#N/A</v>
      </c>
      <c r="W91" s="8" t="e">
        <v>#N/A</v>
      </c>
      <c r="X91" s="1" t="e">
        <v>#N/A</v>
      </c>
    </row>
    <row r="92" spans="17:24">
      <c r="Q92" s="8" t="e">
        <v>#N/A</v>
      </c>
      <c r="R92" s="1" t="e">
        <v>#N/A</v>
      </c>
      <c r="T92" s="8" t="e">
        <v>#N/A</v>
      </c>
      <c r="U92" s="1" t="e">
        <v>#N/A</v>
      </c>
      <c r="W92" s="8" t="e">
        <v>#N/A</v>
      </c>
      <c r="X92" s="1" t="e">
        <v>#N/A</v>
      </c>
    </row>
    <row r="93" spans="17:24">
      <c r="Q93" s="8" t="e">
        <v>#N/A</v>
      </c>
      <c r="R93" s="1" t="e">
        <v>#N/A</v>
      </c>
      <c r="T93" s="8" t="e">
        <v>#N/A</v>
      </c>
      <c r="U93" s="1" t="e">
        <v>#N/A</v>
      </c>
      <c r="W93" s="8" t="e">
        <v>#N/A</v>
      </c>
      <c r="X93" s="1" t="e">
        <v>#N/A</v>
      </c>
    </row>
    <row r="94" spans="17:24">
      <c r="Q94" s="8" t="e">
        <v>#N/A</v>
      </c>
      <c r="R94" s="1" t="e">
        <v>#N/A</v>
      </c>
      <c r="T94" s="8" t="e">
        <v>#N/A</v>
      </c>
      <c r="U94" s="1" t="e">
        <v>#N/A</v>
      </c>
      <c r="W94" s="8" t="e">
        <v>#N/A</v>
      </c>
      <c r="X94" s="1" t="e">
        <v>#N/A</v>
      </c>
    </row>
    <row r="95" spans="17:24">
      <c r="Q95" s="8" t="e">
        <v>#N/A</v>
      </c>
      <c r="R95" s="1" t="e">
        <v>#N/A</v>
      </c>
      <c r="T95" s="8" t="e">
        <v>#N/A</v>
      </c>
      <c r="U95" s="1" t="e">
        <v>#N/A</v>
      </c>
      <c r="W95" s="8" t="e">
        <v>#N/A</v>
      </c>
      <c r="X95" s="1" t="e">
        <v>#N/A</v>
      </c>
    </row>
    <row r="96" spans="17:24">
      <c r="Q96" s="8" t="e">
        <v>#N/A</v>
      </c>
      <c r="R96" s="1" t="e">
        <v>#N/A</v>
      </c>
      <c r="T96" s="8" t="e">
        <v>#N/A</v>
      </c>
      <c r="U96" s="1" t="e">
        <v>#N/A</v>
      </c>
      <c r="W96" s="8" t="e">
        <v>#N/A</v>
      </c>
      <c r="X96" s="1" t="e">
        <v>#N/A</v>
      </c>
    </row>
    <row r="97" spans="17:24">
      <c r="Q97" s="8" t="e">
        <v>#N/A</v>
      </c>
      <c r="R97" s="1" t="e">
        <v>#N/A</v>
      </c>
      <c r="T97" s="8" t="e">
        <v>#N/A</v>
      </c>
      <c r="U97" s="1" t="e">
        <v>#N/A</v>
      </c>
      <c r="W97" s="8" t="e">
        <v>#N/A</v>
      </c>
      <c r="X97" s="1" t="e">
        <v>#N/A</v>
      </c>
    </row>
    <row r="98" spans="17:24">
      <c r="Q98" s="8" t="e">
        <v>#N/A</v>
      </c>
      <c r="R98" s="1" t="e">
        <v>#N/A</v>
      </c>
      <c r="T98" s="8" t="e">
        <v>#N/A</v>
      </c>
      <c r="U98" s="1" t="e">
        <v>#N/A</v>
      </c>
      <c r="W98" s="8" t="e">
        <v>#N/A</v>
      </c>
      <c r="X98" s="1" t="e">
        <v>#N/A</v>
      </c>
    </row>
    <row r="99" spans="17:24">
      <c r="Q99" s="8" t="e">
        <v>#N/A</v>
      </c>
      <c r="R99" s="1" t="e">
        <v>#N/A</v>
      </c>
      <c r="T99" s="8" t="e">
        <v>#N/A</v>
      </c>
      <c r="U99" s="1" t="e">
        <v>#N/A</v>
      </c>
      <c r="W99" s="8" t="e">
        <v>#N/A</v>
      </c>
      <c r="X99" s="1" t="e">
        <v>#N/A</v>
      </c>
    </row>
    <row r="100" spans="17:24">
      <c r="Q100" s="8" t="e">
        <v>#N/A</v>
      </c>
      <c r="R100" s="1" t="e">
        <v>#N/A</v>
      </c>
      <c r="T100" s="8" t="e">
        <v>#N/A</v>
      </c>
      <c r="U100" s="1" t="e">
        <v>#N/A</v>
      </c>
      <c r="W100" s="8" t="e">
        <v>#N/A</v>
      </c>
      <c r="X100" s="1" t="e">
        <v>#N/A</v>
      </c>
    </row>
    <row r="101" spans="17:24">
      <c r="Q101" s="8" t="e">
        <v>#N/A</v>
      </c>
      <c r="R101" s="1" t="e">
        <v>#N/A</v>
      </c>
      <c r="T101" s="8" t="e">
        <v>#N/A</v>
      </c>
      <c r="U101" s="1" t="e">
        <v>#N/A</v>
      </c>
      <c r="W101" s="8" t="e">
        <v>#N/A</v>
      </c>
      <c r="X101" s="1" t="e">
        <v>#N/A</v>
      </c>
    </row>
    <row r="102" spans="17:24">
      <c r="Q102" s="8" t="e">
        <v>#N/A</v>
      </c>
      <c r="R102" s="1" t="e">
        <v>#N/A</v>
      </c>
      <c r="T102" s="8" t="e">
        <v>#N/A</v>
      </c>
      <c r="U102" s="1" t="e">
        <v>#N/A</v>
      </c>
      <c r="W102" s="8" t="e">
        <v>#N/A</v>
      </c>
      <c r="X102" s="1" t="e">
        <v>#N/A</v>
      </c>
    </row>
  </sheetData>
  <mergeCells count="8">
    <mergeCell ref="AF6:AH6"/>
    <mergeCell ref="K6:M6"/>
    <mergeCell ref="N6:P6"/>
    <mergeCell ref="D5:F5"/>
    <mergeCell ref="G5:I5"/>
    <mergeCell ref="T6:V6"/>
    <mergeCell ref="W6:Y6"/>
    <mergeCell ref="AC6:AE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98"/>
  <sheetViews>
    <sheetView workbookViewId="0">
      <selection activeCell="B4" sqref="B4"/>
    </sheetView>
  </sheetViews>
  <sheetFormatPr defaultRowHeight="15"/>
  <cols>
    <col min="1" max="1" width="58" style="42" customWidth="1"/>
    <col min="2" max="2" width="32.140625" style="42" bestFit="1" customWidth="1"/>
    <col min="3" max="3" width="18.28515625" style="42" customWidth="1"/>
    <col min="4" max="6" width="14.42578125" style="42" customWidth="1"/>
    <col min="7" max="7" width="15.5703125" style="42" bestFit="1" customWidth="1"/>
    <col min="8" max="9" width="15.5703125" style="42" customWidth="1"/>
    <col min="10" max="19" width="13" style="42" customWidth="1"/>
    <col min="20" max="20" width="17.5703125" style="42" bestFit="1" customWidth="1"/>
    <col min="21" max="21" width="17.5703125" style="42" customWidth="1"/>
    <col min="22" max="22" width="22" style="42" bestFit="1" customWidth="1"/>
    <col min="23" max="23" width="12.7109375" style="42" customWidth="1"/>
    <col min="24" max="24" width="17.5703125" style="42" customWidth="1"/>
    <col min="25" max="27" width="11.7109375" style="42" customWidth="1"/>
    <col min="28" max="28" width="19" style="42" bestFit="1" customWidth="1"/>
    <col min="29" max="29" width="19" style="42" customWidth="1"/>
    <col min="30" max="30" width="16.5703125" style="42" bestFit="1" customWidth="1"/>
    <col min="31" max="31" width="13.140625" style="42" bestFit="1" customWidth="1"/>
    <col min="32" max="33" width="13.140625" style="42" customWidth="1"/>
    <col min="34" max="34" width="10.85546875" style="42" bestFit="1" customWidth="1"/>
    <col min="35" max="35" width="10" style="42" bestFit="1" customWidth="1"/>
    <col min="36" max="36" width="19.5703125" style="42" bestFit="1" customWidth="1"/>
    <col min="37" max="37" width="28.85546875" style="42" customWidth="1"/>
    <col min="38" max="38" width="17.5703125" style="42" customWidth="1"/>
    <col min="39" max="39" width="11.85546875" style="42" customWidth="1"/>
    <col min="40" max="40" width="12" style="42" customWidth="1"/>
    <col min="41" max="41" width="17.5703125" style="42" bestFit="1" customWidth="1"/>
    <col min="42" max="42" width="18.5703125" style="42" customWidth="1"/>
    <col min="43" max="43" width="54.5703125" style="42" customWidth="1"/>
    <col min="44" max="44" width="28.5703125" style="42" customWidth="1"/>
    <col min="45" max="45" width="18.5703125" style="42" customWidth="1"/>
    <col min="46" max="46" width="14.42578125" style="42" customWidth="1"/>
    <col min="47" max="47" width="15.5703125" style="42" customWidth="1"/>
    <col min="48" max="48" width="23" style="42" customWidth="1"/>
    <col min="49" max="49" width="22" style="42" customWidth="1"/>
    <col min="50" max="50" width="12.7109375" style="42" customWidth="1"/>
    <col min="51" max="51" width="28.5703125" style="42" customWidth="1"/>
    <col min="52" max="53" width="15.140625" style="42" customWidth="1"/>
    <col min="54" max="54" width="32.42578125" style="42" customWidth="1"/>
    <col min="55" max="55" width="22.28515625" style="42" customWidth="1"/>
    <col min="56" max="56" width="23" style="42" customWidth="1"/>
    <col min="57" max="57" width="13.7109375" style="42" customWidth="1"/>
    <col min="58" max="58" width="22.28515625" style="42" customWidth="1"/>
    <col min="59" max="59" width="12.7109375" style="42" customWidth="1"/>
    <col min="60" max="61" width="19" style="42" customWidth="1"/>
    <col min="62" max="62" width="16.5703125" style="42" customWidth="1"/>
    <col min="63" max="63" width="32" style="42" customWidth="1"/>
    <col min="64" max="64" width="32.42578125" style="42" customWidth="1"/>
    <col min="65" max="65" width="19.5703125" style="42" customWidth="1"/>
    <col min="66" max="66" width="28.85546875" style="42" customWidth="1"/>
    <col min="67" max="67" width="26.140625" style="42" customWidth="1"/>
    <col min="68" max="68" width="17.5703125" style="42" customWidth="1"/>
    <col min="69" max="69" width="10.85546875" style="42" bestFit="1" customWidth="1"/>
    <col min="70" max="70" width="12" style="42" customWidth="1"/>
    <col min="71" max="71" width="27.140625" style="42" customWidth="1"/>
    <col min="72" max="72" width="28.42578125" style="42" customWidth="1"/>
    <col min="73" max="73" width="17.5703125" style="42" customWidth="1"/>
    <col min="74" max="74" width="12.85546875" style="42" customWidth="1"/>
    <col min="75" max="75" width="12.28515625" style="42" customWidth="1"/>
    <col min="76" max="76" width="22" style="42" customWidth="1"/>
    <col min="77" max="77" width="12.7109375" style="42" customWidth="1"/>
    <col min="78" max="78" width="28.5703125" style="42" customWidth="1"/>
    <col min="79" max="79" width="54.5703125" style="42" customWidth="1"/>
    <col min="80" max="80" width="28.5703125" style="42" customWidth="1"/>
    <col min="81" max="81" width="18.5703125" style="42" customWidth="1"/>
    <col min="82" max="82" width="14.42578125" style="42" customWidth="1"/>
    <col min="83" max="83" width="16.7109375" style="42" customWidth="1"/>
    <col min="84" max="84" width="23" style="42" customWidth="1"/>
    <col min="85" max="85" width="22" style="42" customWidth="1"/>
    <col min="86" max="86" width="12.7109375" style="42" customWidth="1"/>
    <col min="87" max="87" width="28.5703125" style="42" customWidth="1"/>
    <col min="88" max="89" width="15.140625" style="42" customWidth="1"/>
    <col min="90" max="90" width="31.42578125" style="42" customWidth="1"/>
    <col min="91" max="91" width="22.28515625" style="42" customWidth="1"/>
    <col min="92" max="92" width="23" style="42" customWidth="1"/>
    <col min="93" max="93" width="13.7109375" style="42" customWidth="1"/>
    <col min="94" max="94" width="22.28515625" style="42" customWidth="1"/>
    <col min="95" max="95" width="11.7109375" style="42" customWidth="1"/>
    <col min="96" max="96" width="19" style="42" customWidth="1"/>
    <col min="97" max="97" width="17" style="42" bestFit="1" customWidth="1"/>
    <col min="98" max="98" width="16.5703125" style="42" bestFit="1" customWidth="1"/>
    <col min="99" max="99" width="31.140625" style="42" bestFit="1" customWidth="1"/>
    <col min="100" max="100" width="32.42578125" style="42" bestFit="1" customWidth="1"/>
    <col min="101" max="101" width="19.5703125" style="42" bestFit="1" customWidth="1"/>
    <col min="102" max="102" width="26.140625" style="42" bestFit="1" customWidth="1"/>
    <col min="103" max="103" width="28.42578125" style="42" bestFit="1" customWidth="1"/>
    <col min="104" max="104" width="10.85546875" style="42" bestFit="1" customWidth="1"/>
    <col min="105" max="105" width="12" style="42" bestFit="1" customWidth="1"/>
    <col min="106" max="108" width="9.140625" style="42"/>
    <col min="109" max="109" width="54.5703125" style="42" bestFit="1" customWidth="1"/>
    <col min="110" max="110" width="28.5703125" style="42" bestFit="1" customWidth="1"/>
    <col min="111" max="111" width="18.5703125" style="42" bestFit="1" customWidth="1"/>
    <col min="112" max="112" width="14.42578125" style="42" bestFit="1" customWidth="1"/>
    <col min="113" max="113" width="16.7109375" style="42" bestFit="1" customWidth="1"/>
    <col min="114" max="114" width="23" style="42" bestFit="1" customWidth="1"/>
    <col min="115" max="115" width="22" style="42" bestFit="1" customWidth="1"/>
    <col min="116" max="116" width="12.7109375" style="42" bestFit="1" customWidth="1"/>
    <col min="117" max="117" width="28.5703125" style="42" bestFit="1" customWidth="1"/>
    <col min="118" max="119" width="15.140625" style="42" bestFit="1" customWidth="1"/>
    <col min="120" max="120" width="32.42578125" style="42" bestFit="1" customWidth="1"/>
    <col min="121" max="121" width="22.28515625" style="42" bestFit="1" customWidth="1"/>
    <col min="122" max="122" width="23" style="42" bestFit="1" customWidth="1"/>
    <col min="123" max="123" width="13.7109375" style="42" bestFit="1" customWidth="1"/>
    <col min="124" max="124" width="22.28515625" style="42" bestFit="1" customWidth="1"/>
    <col min="125" max="125" width="11.7109375" style="42" bestFit="1" customWidth="1"/>
    <col min="126" max="126" width="19" style="42" bestFit="1" customWidth="1"/>
    <col min="127" max="127" width="17" style="42" bestFit="1" customWidth="1"/>
    <col min="128" max="128" width="16.5703125" style="42" bestFit="1" customWidth="1"/>
    <col min="129" max="129" width="31.42578125" style="42" bestFit="1" customWidth="1"/>
    <col min="130" max="130" width="32.42578125" style="42" bestFit="1" customWidth="1"/>
    <col min="131" max="131" width="19.5703125" style="42" bestFit="1" customWidth="1"/>
    <col min="132" max="132" width="26.140625" style="42" bestFit="1" customWidth="1"/>
    <col min="133" max="133" width="28.42578125" style="42" bestFit="1" customWidth="1"/>
    <col min="134" max="134" width="10.85546875" style="42" bestFit="1" customWidth="1"/>
    <col min="135" max="135" width="12" style="42" bestFit="1" customWidth="1"/>
    <col min="136" max="136" width="9.140625" style="42"/>
    <col min="137" max="137" width="66.42578125" style="42" customWidth="1"/>
    <col min="138" max="138" width="40.5703125" style="42" customWidth="1"/>
    <col min="139" max="139" width="30.5703125" style="42" customWidth="1"/>
    <col min="140" max="140" width="14.42578125" style="42" customWidth="1"/>
    <col min="141" max="141" width="15.5703125" style="42" customWidth="1"/>
    <col min="142" max="142" width="23" style="42" customWidth="1"/>
    <col min="143" max="143" width="22" style="42" customWidth="1"/>
    <col min="144" max="144" width="12.7109375" style="42" customWidth="1"/>
    <col min="145" max="145" width="40.5703125" style="42" customWidth="1"/>
    <col min="146" max="147" width="15.140625" style="42" customWidth="1"/>
    <col min="148" max="148" width="32.42578125" style="42" customWidth="1"/>
    <col min="149" max="149" width="16.140625" style="42" customWidth="1"/>
    <col min="150" max="150" width="23" style="42" customWidth="1"/>
    <col min="151" max="151" width="13.7109375" style="42" customWidth="1"/>
    <col min="152" max="152" width="16.140625" style="42" customWidth="1"/>
    <col min="153" max="153" width="11.7109375" style="42" customWidth="1"/>
    <col min="154" max="154" width="19" style="42" customWidth="1"/>
    <col min="155" max="155" width="17" style="42" customWidth="1"/>
    <col min="156" max="156" width="16.5703125" style="42" customWidth="1"/>
    <col min="157" max="157" width="29.140625" style="42" customWidth="1"/>
    <col min="158" max="158" width="32.42578125" style="42" customWidth="1"/>
    <col min="159" max="159" width="19.5703125" style="42" customWidth="1"/>
    <col min="160" max="160" width="28.85546875" style="42" customWidth="1"/>
    <col min="161" max="161" width="26.140625" style="42" customWidth="1"/>
    <col min="162" max="162" width="16.140625" style="42" customWidth="1"/>
    <col min="163" max="163" width="10.85546875" style="42" customWidth="1"/>
    <col min="164" max="164" width="12" style="42" customWidth="1"/>
    <col min="165" max="165" width="27.140625" style="42" customWidth="1"/>
    <col min="166" max="166" width="28.42578125" style="42" customWidth="1"/>
    <col min="167" max="167" width="16.140625" style="42" customWidth="1"/>
    <col min="168" max="168" width="12.85546875" style="42" customWidth="1"/>
    <col min="169" max="169" width="12.28515625" style="42" customWidth="1"/>
    <col min="170" max="16384" width="9.140625" style="42"/>
  </cols>
  <sheetData>
    <row r="1" spans="1:36" ht="21.75" thickBot="1">
      <c r="A1" s="60" t="s">
        <v>42</v>
      </c>
      <c r="K1" s="59" t="s">
        <v>58</v>
      </c>
      <c r="L1" s="59"/>
      <c r="T1" s="59" t="s">
        <v>60</v>
      </c>
      <c r="U1" s="59"/>
      <c r="AC1" s="59" t="s">
        <v>59</v>
      </c>
      <c r="AD1" s="59"/>
    </row>
    <row r="2" spans="1:36" ht="15.75" thickBot="1">
      <c r="B2" s="63" t="s">
        <v>35</v>
      </c>
      <c r="K2" s="42" t="str">
        <f>_xll.MaRVL_CreateSimpleYieldCurve(K1&amp;"-SPD",B3,L8:L29,R8:R29,$B$15,$B$16,$B$17,$B$14:$B$17)</f>
        <v>#VALUE: could not read list of dates</v>
      </c>
      <c r="T2" s="42" t="str">
        <f>_xll.MaRVL_CreateSimpleYieldCurve(T1&amp;"-SPD",B3,U8:U29,AA8:AA29,$B$15,$B$16,$B$17,$B$14:$B$17)</f>
        <v>GBP-LIBOR-BBA-6M-SPD:1</v>
      </c>
      <c r="AC2" s="42" t="str">
        <f>_xll.MaRVL_CreateSimpleYieldCurve(AC1&amp;"-SPD",B3,AD8:AD29,AJ8:AJ29,$B$15,$B$16,$B$17,$B$14:$B$17)</f>
        <v>GBP-LIBOR-BBA-1M-SPD:1</v>
      </c>
    </row>
    <row r="3" spans="1:36">
      <c r="B3" s="52">
        <f>_xll.MaRVL_GetNameValuePair(B2)</f>
        <v>40420</v>
      </c>
      <c r="D3" s="59" t="s">
        <v>29</v>
      </c>
      <c r="E3" s="59"/>
      <c r="F3" s="59" t="s">
        <v>46</v>
      </c>
      <c r="K3" s="42" t="str">
        <f>_xll.MaRVL_JoinBasisCurve($F$3,K1&amp;"-SPD",$B$16,$B$17)</f>
        <v>_11_12QACT365:15</v>
      </c>
      <c r="T3" s="42" t="str">
        <f>_xll.MaRVL_JoinBasisCurve($F$3,T1&amp;"-SPD",$B$16,$B$17)</f>
        <v>_11_13QACT365:23</v>
      </c>
      <c r="AC3" s="42" t="str">
        <f>_xll.MaRVL_JoinBasisCurve($F$3,AC1&amp;"-SPD",$B$16,$B$17)</f>
        <v>_11_14QACT365:22</v>
      </c>
    </row>
    <row r="4" spans="1:36" ht="15.75" thickBot="1">
      <c r="D4" s="42" t="str">
        <f>_xll.MaRVL_CreateSimpleYieldCurve(D3,B3,E7:E33,H7:H33,$B$15,$B$16,$B$17,$B$14:$B$17)</f>
        <v>GBP-LIBOR-SENIOR:1</v>
      </c>
      <c r="F4" s="42" t="str">
        <f>_xll.MaRVL_CreateSimpleYieldCurve(F3,B3,E7:E33,H7:H33,$B$15,$B$16,$B$17,$B$14:$B$17)</f>
        <v>GBP-LIBOR-BBA-3M:1</v>
      </c>
      <c r="K4" s="42" t="str">
        <f>_xll.MaRVL_CreateSimpleYieldCurve(K1,B3,Q41:Q98,R41:R98,,,,$B$14:$B$17)</f>
        <v>GBP-LIBOR-BBA-12M:1</v>
      </c>
      <c r="T4" s="42" t="str">
        <f>_xll.MaRVL_CreateSimpleYieldCurve(T1,B3,T41:T98,U41:U98,,,,$B$14:$B$17)</f>
        <v>GBP-LIBOR-BBA-6M:1</v>
      </c>
      <c r="AC4" s="42" t="str">
        <f>_xll.MaRVL_CreateSimpleYieldCurve(AC1,B3,W41:W69,X41:X69,,,,$B$14:$B$17)</f>
        <v>GBP-LIBOR-BBA-1M:1</v>
      </c>
    </row>
    <row r="5" spans="1:36" ht="15.75" thickBot="1">
      <c r="A5" s="46" t="s">
        <v>19</v>
      </c>
      <c r="B5" s="49" t="s">
        <v>20</v>
      </c>
      <c r="D5" s="90" t="s">
        <v>11</v>
      </c>
      <c r="E5" s="91"/>
      <c r="F5" s="92"/>
      <c r="G5" s="90" t="s">
        <v>70</v>
      </c>
      <c r="H5" s="91"/>
      <c r="I5" s="92"/>
      <c r="K5" s="58" t="s">
        <v>23</v>
      </c>
      <c r="L5" s="58"/>
      <c r="T5" s="58" t="s">
        <v>23</v>
      </c>
      <c r="U5" s="58"/>
      <c r="AC5" s="58" t="s">
        <v>23</v>
      </c>
      <c r="AD5" s="58"/>
    </row>
    <row r="6" spans="1:36" ht="15.75" thickBot="1">
      <c r="A6" s="47" t="str">
        <f>D3</f>
        <v>GBP-LIBOR-SENIOR</v>
      </c>
      <c r="B6" s="48" t="str">
        <f>D4</f>
        <v>GBP-LIBOR-SENIOR:1</v>
      </c>
      <c r="D6" s="34" t="s">
        <v>68</v>
      </c>
      <c r="E6" s="34" t="s">
        <v>69</v>
      </c>
      <c r="F6" s="34" t="s">
        <v>72</v>
      </c>
      <c r="G6" s="34" t="s">
        <v>68</v>
      </c>
      <c r="H6" s="34" t="s">
        <v>69</v>
      </c>
      <c r="I6" s="34" t="s">
        <v>71</v>
      </c>
      <c r="K6" s="90" t="s">
        <v>11</v>
      </c>
      <c r="L6" s="91"/>
      <c r="M6" s="92"/>
      <c r="N6" s="90" t="s">
        <v>48</v>
      </c>
      <c r="O6" s="91"/>
      <c r="P6" s="92"/>
      <c r="T6" s="90" t="s">
        <v>11</v>
      </c>
      <c r="U6" s="91"/>
      <c r="V6" s="92"/>
      <c r="W6" s="90" t="s">
        <v>48</v>
      </c>
      <c r="X6" s="91"/>
      <c r="Y6" s="92"/>
      <c r="AC6" s="90" t="s">
        <v>11</v>
      </c>
      <c r="AD6" s="91"/>
      <c r="AE6" s="92"/>
      <c r="AF6" s="90" t="s">
        <v>48</v>
      </c>
      <c r="AG6" s="91"/>
      <c r="AH6" s="92"/>
    </row>
    <row r="7" spans="1:36" ht="15.75" thickBot="1">
      <c r="A7" s="45" t="str">
        <f>F3</f>
        <v>GBP-LIBOR-BBA-3M</v>
      </c>
      <c r="B7" s="43" t="str">
        <f>F4</f>
        <v>GBP-LIBOR-BBA-3M:1</v>
      </c>
      <c r="D7" s="52">
        <v>40421</v>
      </c>
      <c r="E7" s="50">
        <v>40421</v>
      </c>
      <c r="F7" s="43" t="b">
        <f t="shared" ref="F7:F31" si="0">E7=D7</f>
        <v>1</v>
      </c>
      <c r="G7" s="35">
        <v>4.9029694999999998E-3</v>
      </c>
      <c r="H7" s="36">
        <v>4.9029695454105796E-3</v>
      </c>
      <c r="I7" s="37">
        <f t="shared" ref="I7:I31" si="1">H7-G7</f>
        <v>4.5410579810334362E-11</v>
      </c>
      <c r="K7" s="34" t="s">
        <v>68</v>
      </c>
      <c r="L7" s="34" t="s">
        <v>69</v>
      </c>
      <c r="M7" s="34" t="s">
        <v>72</v>
      </c>
      <c r="N7" s="34" t="s">
        <v>68</v>
      </c>
      <c r="O7" s="34" t="s">
        <v>69</v>
      </c>
      <c r="P7" s="34" t="s">
        <v>71</v>
      </c>
      <c r="Q7" s="54" t="s">
        <v>14</v>
      </c>
      <c r="R7" s="49" t="s">
        <v>2</v>
      </c>
      <c r="T7" s="34" t="s">
        <v>68</v>
      </c>
      <c r="U7" s="34" t="s">
        <v>69</v>
      </c>
      <c r="V7" s="34" t="s">
        <v>72</v>
      </c>
      <c r="W7" s="34" t="s">
        <v>68</v>
      </c>
      <c r="X7" s="34" t="s">
        <v>69</v>
      </c>
      <c r="Y7" s="34" t="s">
        <v>71</v>
      </c>
      <c r="Z7" s="54" t="s">
        <v>14</v>
      </c>
      <c r="AA7" s="49" t="s">
        <v>2</v>
      </c>
      <c r="AC7" s="34" t="s">
        <v>68</v>
      </c>
      <c r="AD7" s="34" t="s">
        <v>69</v>
      </c>
      <c r="AE7" s="34" t="s">
        <v>72</v>
      </c>
      <c r="AF7" s="34" t="s">
        <v>68</v>
      </c>
      <c r="AG7" s="34" t="s">
        <v>69</v>
      </c>
      <c r="AH7" s="34" t="s">
        <v>71</v>
      </c>
      <c r="AI7" s="33" t="s">
        <v>14</v>
      </c>
      <c r="AJ7" s="33" t="s">
        <v>2</v>
      </c>
    </row>
    <row r="8" spans="1:36">
      <c r="A8" s="40" t="str">
        <f>K1</f>
        <v>GBP-LIBOR-BBA-12M</v>
      </c>
      <c r="B8" s="42" t="str">
        <f>K4</f>
        <v>GBP-LIBOR-BBA-12M:1</v>
      </c>
      <c r="D8" s="50">
        <v>40451</v>
      </c>
      <c r="E8" s="50">
        <v>40451</v>
      </c>
      <c r="F8" s="43" t="b">
        <f t="shared" si="0"/>
        <v>1</v>
      </c>
      <c r="G8" s="35">
        <v>5.6527089000000001E-3</v>
      </c>
      <c r="H8" s="36">
        <v>5.6776584699340703E-3</v>
      </c>
      <c r="I8" s="37">
        <f t="shared" si="1"/>
        <v>2.4949569934070229E-5</v>
      </c>
      <c r="K8" s="52">
        <v>40421</v>
      </c>
      <c r="L8" s="50"/>
      <c r="M8" s="57" t="b">
        <f>K8=L8</f>
        <v>0</v>
      </c>
      <c r="N8" s="53">
        <v>1.1315800899999999E-2</v>
      </c>
      <c r="O8" s="39"/>
      <c r="P8" s="37">
        <f>O8-N8</f>
        <v>-1.1315800899999999E-2</v>
      </c>
      <c r="Q8" s="56" t="e">
        <f t="array" ref="Q8:Q29">_xll.MaRVL_GetRate($F$4,B3,L8:L29,$B$15,$B$16,$B$17)</f>
        <v>#VALUE!</v>
      </c>
      <c r="R8" s="51" t="e">
        <f t="shared" ref="R8:R27" si="2">N8-Q8</f>
        <v>#VALUE!</v>
      </c>
      <c r="T8" s="52">
        <v>40421</v>
      </c>
      <c r="U8" s="50">
        <v>40421</v>
      </c>
      <c r="V8" s="57" t="b">
        <f>T8=U8</f>
        <v>1</v>
      </c>
      <c r="W8" s="53">
        <v>7.7263709000000005E-3</v>
      </c>
      <c r="X8" s="39">
        <v>7.7263708649537603E-3</v>
      </c>
      <c r="Y8" s="37">
        <f>X8-W8</f>
        <v>-3.5046240215441671E-11</v>
      </c>
      <c r="Z8" s="56">
        <f t="array" ref="Z8:Z29">_xll.MaRVL_GetRate($F$4,B3,U8:U29,$B$15,$B$16,$B$17)</f>
        <v>4.9029695454105848E-3</v>
      </c>
      <c r="AA8" s="51">
        <f t="shared" ref="AA8:AA27" si="3">W8-Z8</f>
        <v>2.8234013545894157E-3</v>
      </c>
      <c r="AC8" s="52">
        <v>40421</v>
      </c>
      <c r="AD8" s="50">
        <v>40421</v>
      </c>
      <c r="AE8" s="57" t="b">
        <f>AC8=AD8</f>
        <v>1</v>
      </c>
      <c r="AF8" s="53">
        <v>4.9029694999999998E-3</v>
      </c>
      <c r="AG8" s="39">
        <v>4.9029695241902304E-3</v>
      </c>
      <c r="AH8" s="37">
        <f>AG8-AF8</f>
        <v>2.4190230547838087E-11</v>
      </c>
      <c r="AI8" s="56">
        <f t="array" ref="AI8:AI29">_xll.MaRVL_GetRate($F$4,B3,AD8:AD29,$B$15,$B$16,$B$17)</f>
        <v>4.9029695454105848E-3</v>
      </c>
      <c r="AJ8" s="51">
        <f t="shared" ref="AJ8:AJ27" si="4">AF8-AI8</f>
        <v>-4.541058501450479E-11</v>
      </c>
    </row>
    <row r="9" spans="1:36">
      <c r="A9" s="45" t="str">
        <f>T1</f>
        <v>GBP-LIBOR-BBA-6M</v>
      </c>
      <c r="B9" s="43" t="str">
        <f>T4</f>
        <v>GBP-LIBOR-BBA-6M:1</v>
      </c>
      <c r="D9" s="50">
        <v>40480</v>
      </c>
      <c r="E9" s="50">
        <v>40480</v>
      </c>
      <c r="F9" s="43" t="b">
        <f t="shared" si="0"/>
        <v>1</v>
      </c>
      <c r="G9" s="35">
        <v>6.1985456999999996E-3</v>
      </c>
      <c r="H9" s="36">
        <v>6.2204552723148501E-3</v>
      </c>
      <c r="I9" s="37">
        <f t="shared" si="1"/>
        <v>2.1909572314850537E-5</v>
      </c>
      <c r="K9" s="50">
        <v>40451</v>
      </c>
      <c r="L9" s="50"/>
      <c r="M9" s="57" t="b">
        <f t="shared" ref="M9:M29" si="5">K9=L9</f>
        <v>0</v>
      </c>
      <c r="N9" s="53">
        <v>1.2062350500000001E-2</v>
      </c>
      <c r="O9" s="39"/>
      <c r="P9" s="37">
        <f t="shared" ref="P9:P29" si="6">O9-N9</f>
        <v>-1.2062350500000001E-2</v>
      </c>
      <c r="Q9" s="56" t="e">
        <v>#N/A</v>
      </c>
      <c r="R9" s="51" t="e">
        <f t="shared" si="2"/>
        <v>#N/A</v>
      </c>
      <c r="T9" s="50">
        <v>40451</v>
      </c>
      <c r="U9" s="50">
        <v>40451</v>
      </c>
      <c r="V9" s="57" t="b">
        <f t="shared" ref="V9:V29" si="7">T9=U9</f>
        <v>1</v>
      </c>
      <c r="W9" s="53">
        <v>8.4750950999999998E-3</v>
      </c>
      <c r="X9" s="39">
        <v>8.4999560348633096E-3</v>
      </c>
      <c r="Y9" s="37">
        <f t="shared" ref="Y9:Y29" si="8">X9-W9</f>
        <v>2.4860934863309841E-5</v>
      </c>
      <c r="Z9" s="56">
        <v>5.677658469934066E-3</v>
      </c>
      <c r="AA9" s="51">
        <f t="shared" si="3"/>
        <v>2.7974366300659338E-3</v>
      </c>
      <c r="AC9" s="50">
        <v>40451</v>
      </c>
      <c r="AD9" s="50">
        <v>40451</v>
      </c>
      <c r="AE9" s="57" t="b">
        <f t="shared" ref="AE9:AE29" si="9">AC9=AD9</f>
        <v>1</v>
      </c>
      <c r="AF9" s="53">
        <v>5.6527089000000001E-3</v>
      </c>
      <c r="AG9" s="39">
        <v>5.6776584700069001E-3</v>
      </c>
      <c r="AH9" s="37">
        <f t="shared" ref="AH9:AH29" si="10">AG9-AF9</f>
        <v>2.4949570006899992E-5</v>
      </c>
      <c r="AI9" s="56">
        <v>5.677658469934066E-3</v>
      </c>
      <c r="AJ9" s="51">
        <f t="shared" si="4"/>
        <v>-2.4949569934065892E-5</v>
      </c>
    </row>
    <row r="10" spans="1:36">
      <c r="A10" s="45" t="str">
        <f>AC1</f>
        <v>GBP-LIBOR-BBA-1M</v>
      </c>
      <c r="B10" s="43" t="str">
        <f>AC4</f>
        <v>GBP-LIBOR-BBA-1M:1</v>
      </c>
      <c r="D10" s="50">
        <v>40512</v>
      </c>
      <c r="E10" s="50">
        <v>40512</v>
      </c>
      <c r="F10" s="43" t="b">
        <f t="shared" si="0"/>
        <v>1</v>
      </c>
      <c r="G10" s="35">
        <v>7.2352807E-3</v>
      </c>
      <c r="H10" s="36">
        <v>7.2608458682115202E-3</v>
      </c>
      <c r="I10" s="37">
        <f t="shared" si="1"/>
        <v>2.5565168211520196E-5</v>
      </c>
      <c r="K10" s="50">
        <v>40480</v>
      </c>
      <c r="L10" s="50"/>
      <c r="M10" s="57" t="b">
        <f t="shared" si="5"/>
        <v>0</v>
      </c>
      <c r="N10" s="53">
        <v>1.2603995100000001E-2</v>
      </c>
      <c r="O10" s="39"/>
      <c r="P10" s="37">
        <f t="shared" si="6"/>
        <v>-1.2603995100000001E-2</v>
      </c>
      <c r="Q10" s="56" t="e">
        <v>#N/A</v>
      </c>
      <c r="R10" s="51" t="e">
        <f t="shared" si="2"/>
        <v>#N/A</v>
      </c>
      <c r="T10" s="50">
        <v>40480</v>
      </c>
      <c r="U10" s="50">
        <v>40480</v>
      </c>
      <c r="V10" s="57" t="b">
        <f t="shared" si="7"/>
        <v>1</v>
      </c>
      <c r="W10" s="53">
        <v>9.0194869E-3</v>
      </c>
      <c r="X10" s="39">
        <v>9.0412958244217006E-3</v>
      </c>
      <c r="Y10" s="37">
        <f t="shared" si="8"/>
        <v>2.1808924421700543E-5</v>
      </c>
      <c r="Z10" s="56">
        <v>6.220455272314851E-3</v>
      </c>
      <c r="AA10" s="51">
        <f t="shared" si="3"/>
        <v>2.7990316276851491E-3</v>
      </c>
      <c r="AC10" s="50">
        <v>40480</v>
      </c>
      <c r="AD10" s="50">
        <v>40480</v>
      </c>
      <c r="AE10" s="57" t="b">
        <f t="shared" si="9"/>
        <v>1</v>
      </c>
      <c r="AF10" s="53">
        <v>5.6879293000000001E-3</v>
      </c>
      <c r="AG10" s="39">
        <v>5.7011905339585701E-3</v>
      </c>
      <c r="AH10" s="37">
        <f t="shared" si="10"/>
        <v>1.3261233958570054E-5</v>
      </c>
      <c r="AI10" s="56">
        <v>6.220455272314851E-3</v>
      </c>
      <c r="AJ10" s="51">
        <f t="shared" si="4"/>
        <v>-5.3252597231485087E-4</v>
      </c>
    </row>
    <row r="11" spans="1:36">
      <c r="D11" s="50">
        <v>40527</v>
      </c>
      <c r="E11" s="50">
        <v>40527</v>
      </c>
      <c r="F11" s="43" t="b">
        <f t="shared" si="0"/>
        <v>1</v>
      </c>
      <c r="G11" s="35">
        <v>6.9953671999999998E-3</v>
      </c>
      <c r="H11" s="36">
        <v>6.9991643790716599E-3</v>
      </c>
      <c r="I11" s="37">
        <f t="shared" si="1"/>
        <v>3.7971790716601062E-6</v>
      </c>
      <c r="K11" s="50">
        <v>40512</v>
      </c>
      <c r="L11" s="50"/>
      <c r="M11" s="57" t="b">
        <f t="shared" si="5"/>
        <v>0</v>
      </c>
      <c r="N11" s="53">
        <v>1.36354656E-2</v>
      </c>
      <c r="O11" s="39"/>
      <c r="P11" s="37">
        <f t="shared" si="6"/>
        <v>-1.36354656E-2</v>
      </c>
      <c r="Q11" s="56" t="e">
        <v>#N/A</v>
      </c>
      <c r="R11" s="51" t="e">
        <f t="shared" si="2"/>
        <v>#N/A</v>
      </c>
      <c r="T11" s="50">
        <v>40512</v>
      </c>
      <c r="U11" s="50">
        <v>40512</v>
      </c>
      <c r="V11" s="57" t="b">
        <f t="shared" si="7"/>
        <v>1</v>
      </c>
      <c r="W11" s="53">
        <v>1.0054345099999999E-2</v>
      </c>
      <c r="X11" s="39">
        <v>1.0079795701739299E-2</v>
      </c>
      <c r="Y11" s="37">
        <f t="shared" si="8"/>
        <v>2.5450601739300527E-5</v>
      </c>
      <c r="Z11" s="56">
        <v>7.2608458682115185E-3</v>
      </c>
      <c r="AA11" s="51">
        <f t="shared" si="3"/>
        <v>2.7934992317884804E-3</v>
      </c>
      <c r="AC11" s="50">
        <v>40512</v>
      </c>
      <c r="AD11" s="50">
        <v>40512</v>
      </c>
      <c r="AE11" s="57" t="b">
        <f t="shared" si="9"/>
        <v>1</v>
      </c>
      <c r="AF11" s="53">
        <v>5.6912479000000007E-3</v>
      </c>
      <c r="AG11" s="39">
        <v>5.6998666432024302E-3</v>
      </c>
      <c r="AH11" s="37">
        <f t="shared" si="10"/>
        <v>8.6187432024294533E-6</v>
      </c>
      <c r="AI11" s="56">
        <v>7.2608458682115185E-3</v>
      </c>
      <c r="AJ11" s="51">
        <f t="shared" si="4"/>
        <v>-1.5695979682115177E-3</v>
      </c>
    </row>
    <row r="12" spans="1:36" ht="15.75" thickBot="1">
      <c r="D12" s="50">
        <v>40617</v>
      </c>
      <c r="E12" s="50">
        <v>40617</v>
      </c>
      <c r="F12" s="43" t="b">
        <f t="shared" si="0"/>
        <v>1</v>
      </c>
      <c r="G12" s="35">
        <v>7.4531407000000003E-3</v>
      </c>
      <c r="H12" s="36">
        <v>7.4552033024044596E-3</v>
      </c>
      <c r="I12" s="37">
        <f t="shared" si="1"/>
        <v>2.0626024044593724E-6</v>
      </c>
      <c r="K12" s="50">
        <v>40602</v>
      </c>
      <c r="L12" s="50"/>
      <c r="M12" s="57" t="b">
        <f t="shared" si="5"/>
        <v>0</v>
      </c>
      <c r="N12" s="53">
        <v>1.3760397299999999E-2</v>
      </c>
      <c r="O12" s="39"/>
      <c r="P12" s="37">
        <f t="shared" si="6"/>
        <v>-1.3760397299999999E-2</v>
      </c>
      <c r="Q12" s="56" t="e">
        <v>#N/A</v>
      </c>
      <c r="R12" s="51" t="e">
        <f t="shared" si="2"/>
        <v>#N/A</v>
      </c>
      <c r="T12" s="50">
        <v>40602</v>
      </c>
      <c r="U12" s="50">
        <v>40602</v>
      </c>
      <c r="V12" s="57" t="b">
        <f t="shared" si="7"/>
        <v>1</v>
      </c>
      <c r="W12" s="53">
        <v>1.0189818200000001E-2</v>
      </c>
      <c r="X12" s="39">
        <v>1.01920525333741E-2</v>
      </c>
      <c r="Y12" s="37">
        <f t="shared" si="8"/>
        <v>2.2343333740994231E-6</v>
      </c>
      <c r="Z12" s="56">
        <v>7.3791968151821763E-3</v>
      </c>
      <c r="AA12" s="51">
        <f t="shared" si="3"/>
        <v>2.8106213848178244E-3</v>
      </c>
      <c r="AC12" s="50">
        <v>40602</v>
      </c>
      <c r="AD12" s="50">
        <v>40602</v>
      </c>
      <c r="AE12" s="57" t="b">
        <f t="shared" si="9"/>
        <v>1</v>
      </c>
      <c r="AF12" s="53">
        <v>5.8041043000000006E-3</v>
      </c>
      <c r="AG12" s="39">
        <v>5.7977873595689297E-3</v>
      </c>
      <c r="AH12" s="37">
        <f t="shared" si="10"/>
        <v>-6.3169404310708249E-6</v>
      </c>
      <c r="AI12" s="56">
        <v>7.3791968151821763E-3</v>
      </c>
      <c r="AJ12" s="51">
        <f t="shared" si="4"/>
        <v>-1.5750925151821757E-3</v>
      </c>
    </row>
    <row r="13" spans="1:36" ht="15.75" thickBot="1">
      <c r="A13" s="46" t="s">
        <v>21</v>
      </c>
      <c r="B13" s="49" t="s">
        <v>22</v>
      </c>
      <c r="D13" s="50">
        <v>40710</v>
      </c>
      <c r="E13" s="50">
        <v>40710</v>
      </c>
      <c r="F13" s="43" t="b">
        <f t="shared" si="0"/>
        <v>1</v>
      </c>
      <c r="G13" s="35">
        <v>7.7856292000000006E-3</v>
      </c>
      <c r="H13" s="36">
        <v>7.7870327697251397E-3</v>
      </c>
      <c r="I13" s="37">
        <f t="shared" si="1"/>
        <v>1.4035697251391088E-6</v>
      </c>
      <c r="K13" s="50">
        <v>40786</v>
      </c>
      <c r="L13" s="50"/>
      <c r="M13" s="57" t="b">
        <f t="shared" si="5"/>
        <v>0</v>
      </c>
      <c r="N13" s="53">
        <v>1.44331484E-2</v>
      </c>
      <c r="O13" s="39"/>
      <c r="P13" s="37">
        <f t="shared" si="6"/>
        <v>-1.44331484E-2</v>
      </c>
      <c r="Q13" s="56" t="e">
        <v>#N/A</v>
      </c>
      <c r="R13" s="51" t="e">
        <f t="shared" si="2"/>
        <v>#N/A</v>
      </c>
      <c r="T13" s="50">
        <v>40786</v>
      </c>
      <c r="U13" s="50">
        <v>40786</v>
      </c>
      <c r="V13" s="57" t="b">
        <f t="shared" si="7"/>
        <v>1</v>
      </c>
      <c r="W13" s="53">
        <v>1.0564383300000001E-2</v>
      </c>
      <c r="X13" s="39">
        <v>1.0567864315397E-2</v>
      </c>
      <c r="Y13" s="37">
        <f t="shared" si="8"/>
        <v>3.4810153969992708E-6</v>
      </c>
      <c r="Z13" s="56">
        <v>8.0673889443891866E-3</v>
      </c>
      <c r="AA13" s="51">
        <f t="shared" si="3"/>
        <v>2.496994355610814E-3</v>
      </c>
      <c r="AC13" s="50">
        <v>40786</v>
      </c>
      <c r="AD13" s="50">
        <v>40786</v>
      </c>
      <c r="AE13" s="57" t="b">
        <f t="shared" si="9"/>
        <v>1</v>
      </c>
      <c r="AF13" s="53">
        <v>6.1206723999999999E-3</v>
      </c>
      <c r="AG13" s="39">
        <v>6.1191621901750502E-3</v>
      </c>
      <c r="AH13" s="37">
        <f t="shared" si="10"/>
        <v>-1.5102098249496557E-6</v>
      </c>
      <c r="AI13" s="56">
        <v>8.0673889443891866E-3</v>
      </c>
      <c r="AJ13" s="51">
        <f t="shared" si="4"/>
        <v>-1.9467165443891868E-3</v>
      </c>
    </row>
    <row r="14" spans="1:36">
      <c r="A14" s="44" t="s">
        <v>15</v>
      </c>
      <c r="B14" s="44" t="s">
        <v>8</v>
      </c>
      <c r="D14" s="50">
        <v>40801</v>
      </c>
      <c r="E14" s="50">
        <v>40801</v>
      </c>
      <c r="F14" s="43" t="b">
        <f t="shared" si="0"/>
        <v>1</v>
      </c>
      <c r="G14" s="35">
        <v>8.1216524000000002E-3</v>
      </c>
      <c r="H14" s="36">
        <v>8.1227223999151797E-3</v>
      </c>
      <c r="I14" s="37">
        <f t="shared" si="1"/>
        <v>1.0699999151795453E-6</v>
      </c>
      <c r="K14" s="50">
        <v>41152</v>
      </c>
      <c r="L14" s="50"/>
      <c r="M14" s="57" t="b">
        <f t="shared" si="5"/>
        <v>0</v>
      </c>
      <c r="N14" s="53">
        <v>1.59950949E-2</v>
      </c>
      <c r="O14" s="39"/>
      <c r="P14" s="37">
        <f t="shared" si="6"/>
        <v>-1.59950949E-2</v>
      </c>
      <c r="Q14" s="56" t="e">
        <v>#N/A</v>
      </c>
      <c r="R14" s="51" t="e">
        <f t="shared" si="2"/>
        <v>#N/A</v>
      </c>
      <c r="T14" s="50">
        <v>41152</v>
      </c>
      <c r="U14" s="50">
        <v>41152</v>
      </c>
      <c r="V14" s="57" t="b">
        <f t="shared" si="7"/>
        <v>1</v>
      </c>
      <c r="W14" s="53">
        <v>1.2505274200000001E-2</v>
      </c>
      <c r="X14" s="39">
        <v>1.2508961736865699E-2</v>
      </c>
      <c r="Y14" s="37">
        <f t="shared" si="8"/>
        <v>3.6875368656982127E-6</v>
      </c>
      <c r="Z14" s="56">
        <v>1.0232082984552804E-2</v>
      </c>
      <c r="AA14" s="51">
        <f t="shared" si="3"/>
        <v>2.2731912154471973E-3</v>
      </c>
      <c r="AC14" s="50">
        <v>41152</v>
      </c>
      <c r="AD14" s="50">
        <v>41152</v>
      </c>
      <c r="AE14" s="57" t="b">
        <f t="shared" si="9"/>
        <v>1</v>
      </c>
      <c r="AF14" s="53">
        <v>8.1808298999999987E-3</v>
      </c>
      <c r="AG14" s="39">
        <v>8.1777079250828794E-3</v>
      </c>
      <c r="AH14" s="37">
        <f t="shared" si="10"/>
        <v>-3.1219749171192829E-6</v>
      </c>
      <c r="AI14" s="56">
        <v>1.0232082984552804E-2</v>
      </c>
      <c r="AJ14" s="51">
        <f t="shared" si="4"/>
        <v>-2.0512530845528051E-3</v>
      </c>
    </row>
    <row r="15" spans="1:36">
      <c r="A15" s="44" t="s">
        <v>16</v>
      </c>
      <c r="B15" s="44" t="s">
        <v>7</v>
      </c>
      <c r="D15" s="50">
        <v>40898</v>
      </c>
      <c r="E15" s="50">
        <v>40898</v>
      </c>
      <c r="F15" s="43" t="b">
        <f t="shared" si="0"/>
        <v>1</v>
      </c>
      <c r="G15" s="35">
        <v>8.5541887999999993E-3</v>
      </c>
      <c r="H15" s="36">
        <v>8.5550444985882396E-3</v>
      </c>
      <c r="I15" s="37">
        <f t="shared" si="1"/>
        <v>8.556985882403334E-7</v>
      </c>
      <c r="K15" s="50">
        <v>41516</v>
      </c>
      <c r="L15" s="50"/>
      <c r="M15" s="57" t="b">
        <f t="shared" si="5"/>
        <v>0</v>
      </c>
      <c r="N15" s="53">
        <v>1.8384964699999999E-2</v>
      </c>
      <c r="O15" s="39"/>
      <c r="P15" s="37">
        <f t="shared" si="6"/>
        <v>-1.8384964699999999E-2</v>
      </c>
      <c r="Q15" s="56" t="e">
        <v>#N/A</v>
      </c>
      <c r="R15" s="51" t="e">
        <f t="shared" si="2"/>
        <v>#N/A</v>
      </c>
      <c r="T15" s="50">
        <v>41516</v>
      </c>
      <c r="U15" s="50">
        <v>41516</v>
      </c>
      <c r="V15" s="57" t="b">
        <f t="shared" si="7"/>
        <v>1</v>
      </c>
      <c r="W15" s="53">
        <v>1.54011037E-2</v>
      </c>
      <c r="X15" s="39">
        <v>1.54101768526491E-2</v>
      </c>
      <c r="Y15" s="37">
        <f t="shared" si="8"/>
        <v>9.0731526491000247E-6</v>
      </c>
      <c r="Z15" s="56">
        <v>1.3305272342858387E-2</v>
      </c>
      <c r="AA15" s="51">
        <f t="shared" si="3"/>
        <v>2.0958313571416125E-3</v>
      </c>
      <c r="AC15" s="50">
        <v>41516</v>
      </c>
      <c r="AD15" s="50">
        <v>41516</v>
      </c>
      <c r="AE15" s="57" t="b">
        <f t="shared" si="9"/>
        <v>1</v>
      </c>
      <c r="AF15" s="53">
        <v>1.1201013099999999E-2</v>
      </c>
      <c r="AG15" s="39">
        <v>1.1192406865233401E-2</v>
      </c>
      <c r="AH15" s="37">
        <f t="shared" si="10"/>
        <v>-8.6062347665980671E-6</v>
      </c>
      <c r="AI15" s="56">
        <v>1.3305272342858387E-2</v>
      </c>
      <c r="AJ15" s="51">
        <f t="shared" si="4"/>
        <v>-2.1042592428583886E-3</v>
      </c>
    </row>
    <row r="16" spans="1:36">
      <c r="A16" s="44" t="s">
        <v>17</v>
      </c>
      <c r="B16" s="44" t="s">
        <v>9</v>
      </c>
      <c r="D16" s="50">
        <v>40989</v>
      </c>
      <c r="E16" s="50">
        <v>40989</v>
      </c>
      <c r="F16" s="43" t="b">
        <f t="shared" si="0"/>
        <v>1</v>
      </c>
      <c r="G16" s="35">
        <v>9.0831491E-3</v>
      </c>
      <c r="H16" s="36">
        <v>9.0838680101699206E-3</v>
      </c>
      <c r="I16" s="37">
        <f t="shared" si="1"/>
        <v>7.1891016992058077E-7</v>
      </c>
      <c r="K16" s="50">
        <v>41880</v>
      </c>
      <c r="L16" s="50"/>
      <c r="M16" s="57" t="b">
        <f t="shared" si="5"/>
        <v>0</v>
      </c>
      <c r="N16" s="53">
        <v>2.0908946899999999E-2</v>
      </c>
      <c r="O16" s="39"/>
      <c r="P16" s="37">
        <f t="shared" si="6"/>
        <v>-2.0908946899999999E-2</v>
      </c>
      <c r="Q16" s="56" t="e">
        <v>#N/A</v>
      </c>
      <c r="R16" s="51" t="e">
        <f t="shared" si="2"/>
        <v>#N/A</v>
      </c>
      <c r="T16" s="50">
        <v>41880</v>
      </c>
      <c r="U16" s="50">
        <v>41880</v>
      </c>
      <c r="V16" s="57" t="b">
        <f t="shared" si="7"/>
        <v>1</v>
      </c>
      <c r="W16" s="53">
        <v>1.82562579E-2</v>
      </c>
      <c r="X16" s="39">
        <v>1.8272308743303399E-2</v>
      </c>
      <c r="Y16" s="37">
        <f t="shared" si="8"/>
        <v>1.6050843303399426E-5</v>
      </c>
      <c r="Z16" s="56">
        <v>1.6288940705498689E-2</v>
      </c>
      <c r="AA16" s="51">
        <f t="shared" si="3"/>
        <v>1.9673171945013106E-3</v>
      </c>
      <c r="AC16" s="50">
        <v>41880</v>
      </c>
      <c r="AD16" s="50">
        <v>41880</v>
      </c>
      <c r="AE16" s="57" t="b">
        <f t="shared" si="9"/>
        <v>1</v>
      </c>
      <c r="AF16" s="53">
        <v>1.41837115E-2</v>
      </c>
      <c r="AG16" s="39">
        <v>1.4166987542160401E-2</v>
      </c>
      <c r="AH16" s="37">
        <f t="shared" si="10"/>
        <v>-1.6723957839599041E-5</v>
      </c>
      <c r="AI16" s="56">
        <v>1.6288940705498689E-2</v>
      </c>
      <c r="AJ16" s="51">
        <f t="shared" si="4"/>
        <v>-2.1052292054986894E-3</v>
      </c>
    </row>
    <row r="17" spans="1:36">
      <c r="A17" s="44" t="s">
        <v>18</v>
      </c>
      <c r="B17" s="44" t="s">
        <v>10</v>
      </c>
      <c r="D17" s="50">
        <v>41081</v>
      </c>
      <c r="E17" s="50">
        <v>41081</v>
      </c>
      <c r="F17" s="43" t="b">
        <f t="shared" si="0"/>
        <v>1</v>
      </c>
      <c r="G17" s="35">
        <v>9.7025445999999998E-3</v>
      </c>
      <c r="H17" s="36">
        <v>9.7031635625510794E-3</v>
      </c>
      <c r="I17" s="37">
        <f t="shared" si="1"/>
        <v>6.1896255107961318E-7</v>
      </c>
      <c r="K17" s="50">
        <v>42244</v>
      </c>
      <c r="L17" s="50"/>
      <c r="M17" s="57" t="b">
        <f t="shared" si="5"/>
        <v>0</v>
      </c>
      <c r="N17" s="53">
        <v>2.3277376900000001E-2</v>
      </c>
      <c r="O17" s="39"/>
      <c r="P17" s="37">
        <f t="shared" si="6"/>
        <v>-2.3277376900000001E-2</v>
      </c>
      <c r="Q17" s="56" t="e">
        <v>#N/A</v>
      </c>
      <c r="R17" s="51" t="e">
        <f t="shared" si="2"/>
        <v>#N/A</v>
      </c>
      <c r="T17" s="50">
        <v>42244</v>
      </c>
      <c r="U17" s="50">
        <v>42244</v>
      </c>
      <c r="V17" s="57" t="b">
        <f t="shared" si="7"/>
        <v>1</v>
      </c>
      <c r="W17" s="53">
        <v>2.0908190100000001E-2</v>
      </c>
      <c r="X17" s="39">
        <v>2.0931358922626798E-2</v>
      </c>
      <c r="Y17" s="37">
        <f t="shared" si="8"/>
        <v>2.3168822626797037E-5</v>
      </c>
      <c r="Z17" s="56">
        <v>1.9044712215267268E-2</v>
      </c>
      <c r="AA17" s="51">
        <f t="shared" si="3"/>
        <v>1.8634778847327338E-3</v>
      </c>
      <c r="AC17" s="50">
        <v>42244</v>
      </c>
      <c r="AD17" s="50">
        <v>42244</v>
      </c>
      <c r="AE17" s="57" t="b">
        <f t="shared" si="9"/>
        <v>1</v>
      </c>
      <c r="AF17" s="53">
        <v>1.6965482699999999E-2</v>
      </c>
      <c r="AG17" s="39">
        <v>1.69389243359097E-2</v>
      </c>
      <c r="AH17" s="37">
        <f t="shared" si="10"/>
        <v>-2.6558364090299019E-5</v>
      </c>
      <c r="AI17" s="56">
        <v>1.9044712215267268E-2</v>
      </c>
      <c r="AJ17" s="51">
        <f t="shared" si="4"/>
        <v>-2.0792295152672682E-3</v>
      </c>
    </row>
    <row r="18" spans="1:36">
      <c r="D18" s="50">
        <v>41172</v>
      </c>
      <c r="E18" s="50">
        <v>41172</v>
      </c>
      <c r="F18" s="43" t="b">
        <f t="shared" si="0"/>
        <v>1</v>
      </c>
      <c r="G18" s="35">
        <v>1.03805306E-2</v>
      </c>
      <c r="H18" s="36">
        <v>1.0381074371032599E-2</v>
      </c>
      <c r="I18" s="37">
        <f t="shared" si="1"/>
        <v>5.4377103259929671E-7</v>
      </c>
      <c r="K18" s="50">
        <v>42614</v>
      </c>
      <c r="L18" s="50"/>
      <c r="M18" s="57" t="b">
        <f t="shared" si="5"/>
        <v>0</v>
      </c>
      <c r="N18" s="53">
        <v>2.5516506900000003E-2</v>
      </c>
      <c r="O18" s="39"/>
      <c r="P18" s="37">
        <f t="shared" si="6"/>
        <v>-2.5516506900000003E-2</v>
      </c>
      <c r="Q18" s="56" t="e">
        <v>#N/A</v>
      </c>
      <c r="R18" s="51" t="e">
        <f t="shared" si="2"/>
        <v>#N/A</v>
      </c>
      <c r="T18" s="50">
        <v>42614</v>
      </c>
      <c r="U18" s="50">
        <v>42613</v>
      </c>
      <c r="V18" s="57" t="b">
        <f t="shared" si="7"/>
        <v>0</v>
      </c>
      <c r="W18" s="53">
        <v>2.33489011E-2</v>
      </c>
      <c r="X18" s="39">
        <v>2.33814174187605E-2</v>
      </c>
      <c r="Y18" s="37">
        <f t="shared" si="8"/>
        <v>3.2516318760500429E-5</v>
      </c>
      <c r="Z18" s="56">
        <v>2.1593065549775581E-2</v>
      </c>
      <c r="AA18" s="51">
        <f t="shared" si="3"/>
        <v>1.7558355502244188E-3</v>
      </c>
      <c r="AC18" s="50">
        <v>42614</v>
      </c>
      <c r="AD18" s="50">
        <v>42613</v>
      </c>
      <c r="AE18" s="57" t="b">
        <f t="shared" si="9"/>
        <v>0</v>
      </c>
      <c r="AF18" s="53">
        <v>1.9538862899999999E-2</v>
      </c>
      <c r="AG18" s="39">
        <v>1.9503148330954002E-2</v>
      </c>
      <c r="AH18" s="37">
        <f t="shared" si="10"/>
        <v>-3.5714569045997013E-5</v>
      </c>
      <c r="AI18" s="56">
        <v>2.1593065549775581E-2</v>
      </c>
      <c r="AJ18" s="51">
        <f t="shared" si="4"/>
        <v>-2.0542026497755821E-3</v>
      </c>
    </row>
    <row r="19" spans="1:36">
      <c r="D19" s="50">
        <v>41516</v>
      </c>
      <c r="E19" s="50">
        <v>41516</v>
      </c>
      <c r="F19" s="43" t="b">
        <f t="shared" si="0"/>
        <v>1</v>
      </c>
      <c r="G19" s="35">
        <v>1.3305070699999999E-2</v>
      </c>
      <c r="H19" s="36">
        <v>1.33052723428584E-2</v>
      </c>
      <c r="I19" s="37">
        <f t="shared" si="1"/>
        <v>2.016428584002139E-7</v>
      </c>
      <c r="K19" s="50">
        <v>42978</v>
      </c>
      <c r="L19" s="50"/>
      <c r="M19" s="57" t="b">
        <f t="shared" si="5"/>
        <v>0</v>
      </c>
      <c r="N19" s="53">
        <v>2.7519637199999999E-2</v>
      </c>
      <c r="O19" s="39"/>
      <c r="P19" s="37">
        <f t="shared" si="6"/>
        <v>-2.7519637199999999E-2</v>
      </c>
      <c r="Q19" s="56" t="e">
        <v>#N/A</v>
      </c>
      <c r="R19" s="51" t="e">
        <f t="shared" si="2"/>
        <v>#N/A</v>
      </c>
      <c r="T19" s="50">
        <v>42978</v>
      </c>
      <c r="U19" s="50">
        <v>42978</v>
      </c>
      <c r="V19" s="57" t="b">
        <f t="shared" si="7"/>
        <v>1</v>
      </c>
      <c r="W19" s="53">
        <v>2.55438513E-2</v>
      </c>
      <c r="X19" s="39">
        <v>2.55854748574533E-2</v>
      </c>
      <c r="Y19" s="37">
        <f t="shared" si="8"/>
        <v>4.1623557453299848E-5</v>
      </c>
      <c r="Z19" s="56">
        <v>2.387018339234448E-2</v>
      </c>
      <c r="AA19" s="51">
        <f t="shared" si="3"/>
        <v>1.6736679076555204E-3</v>
      </c>
      <c r="AC19" s="50">
        <v>42978</v>
      </c>
      <c r="AD19" s="50">
        <v>42978</v>
      </c>
      <c r="AE19" s="57" t="b">
        <f t="shared" si="9"/>
        <v>1</v>
      </c>
      <c r="AF19" s="53">
        <v>2.18649468E-2</v>
      </c>
      <c r="AG19" s="39">
        <v>2.1823822886728E-2</v>
      </c>
      <c r="AH19" s="37">
        <f t="shared" si="10"/>
        <v>-4.112391327200024E-5</v>
      </c>
      <c r="AI19" s="56">
        <v>2.387018339234448E-2</v>
      </c>
      <c r="AJ19" s="51">
        <f t="shared" si="4"/>
        <v>-2.0052365923444795E-3</v>
      </c>
    </row>
    <row r="20" spans="1:36">
      <c r="D20" s="50">
        <v>41880</v>
      </c>
      <c r="E20" s="50">
        <v>41880</v>
      </c>
      <c r="F20" s="43" t="b">
        <f t="shared" si="0"/>
        <v>1</v>
      </c>
      <c r="G20" s="35">
        <v>1.6288863099999999E-2</v>
      </c>
      <c r="H20" s="36">
        <v>1.6288940705498699E-2</v>
      </c>
      <c r="I20" s="37">
        <f t="shared" si="1"/>
        <v>7.7605498700894504E-8</v>
      </c>
      <c r="K20" s="50">
        <v>43346</v>
      </c>
      <c r="L20" s="50"/>
      <c r="M20" s="57" t="b">
        <f t="shared" si="5"/>
        <v>0</v>
      </c>
      <c r="N20" s="53">
        <v>2.9349413700000004E-2</v>
      </c>
      <c r="O20" s="39"/>
      <c r="P20" s="37">
        <f t="shared" si="6"/>
        <v>-2.9349413700000004E-2</v>
      </c>
      <c r="Q20" s="56" t="e">
        <v>#N/A</v>
      </c>
      <c r="R20" s="51" t="e">
        <f t="shared" si="2"/>
        <v>#N/A</v>
      </c>
      <c r="T20" s="50">
        <v>43346</v>
      </c>
      <c r="U20" s="50">
        <v>43343</v>
      </c>
      <c r="V20" s="57" t="b">
        <f t="shared" si="7"/>
        <v>0</v>
      </c>
      <c r="W20" s="53">
        <v>2.7528417900000001E-2</v>
      </c>
      <c r="X20" s="39">
        <v>2.7564385729094799E-2</v>
      </c>
      <c r="Y20" s="37">
        <f t="shared" si="8"/>
        <v>3.5967829094797621E-5</v>
      </c>
      <c r="Z20" s="56">
        <v>2.5924100991415955E-2</v>
      </c>
      <c r="AA20" s="51">
        <f t="shared" si="3"/>
        <v>1.6043169085840463E-3</v>
      </c>
      <c r="AC20" s="50">
        <v>43346</v>
      </c>
      <c r="AD20" s="50">
        <v>43343</v>
      </c>
      <c r="AE20" s="57" t="b">
        <f t="shared" si="9"/>
        <v>0</v>
      </c>
      <c r="AF20" s="53">
        <v>2.3958322000000001E-2</v>
      </c>
      <c r="AG20" s="39">
        <v>2.3894418045671301E-2</v>
      </c>
      <c r="AH20" s="37">
        <f t="shared" si="10"/>
        <v>-6.3903954328699969E-5</v>
      </c>
      <c r="AI20" s="56">
        <v>2.5924100991415955E-2</v>
      </c>
      <c r="AJ20" s="51">
        <f t="shared" si="4"/>
        <v>-1.9657789914159542E-3</v>
      </c>
    </row>
    <row r="21" spans="1:36">
      <c r="A21" s="70"/>
      <c r="B21" s="69"/>
      <c r="D21" s="50">
        <v>42244</v>
      </c>
      <c r="E21" s="50">
        <v>42244</v>
      </c>
      <c r="F21" s="43" t="b">
        <f t="shared" si="0"/>
        <v>1</v>
      </c>
      <c r="G21" s="35">
        <v>1.9044784299999999E-2</v>
      </c>
      <c r="H21" s="36">
        <v>1.9044712215267299E-2</v>
      </c>
      <c r="I21" s="37">
        <f t="shared" si="1"/>
        <v>-7.2084732700289367E-8</v>
      </c>
      <c r="K21" s="50">
        <v>43711</v>
      </c>
      <c r="L21" s="50"/>
      <c r="M21" s="57" t="b">
        <f t="shared" si="5"/>
        <v>0</v>
      </c>
      <c r="N21" s="53">
        <v>3.0904870600000002E-2</v>
      </c>
      <c r="O21" s="39"/>
      <c r="P21" s="37">
        <f t="shared" si="6"/>
        <v>-3.0904870600000002E-2</v>
      </c>
      <c r="Q21" s="56" t="e">
        <v>#N/A</v>
      </c>
      <c r="R21" s="51" t="e">
        <f t="shared" si="2"/>
        <v>#N/A</v>
      </c>
      <c r="T21" s="50">
        <v>43710</v>
      </c>
      <c r="U21" s="50">
        <v>43707</v>
      </c>
      <c r="V21" s="57" t="b">
        <f t="shared" si="7"/>
        <v>0</v>
      </c>
      <c r="W21" s="53">
        <v>2.9243760499999997E-2</v>
      </c>
      <c r="X21" s="39">
        <v>2.9283010673315998E-2</v>
      </c>
      <c r="Y21" s="37">
        <f t="shared" si="8"/>
        <v>3.925017331600153E-5</v>
      </c>
      <c r="Z21" s="56">
        <v>2.769139931489395E-2</v>
      </c>
      <c r="AA21" s="51">
        <f t="shared" si="3"/>
        <v>1.5523611851060472E-3</v>
      </c>
      <c r="AC21" s="50">
        <v>43710</v>
      </c>
      <c r="AD21" s="50">
        <v>43707</v>
      </c>
      <c r="AE21" s="57" t="b">
        <f t="shared" si="9"/>
        <v>0</v>
      </c>
      <c r="AF21" s="53">
        <v>2.5756102200000002E-2</v>
      </c>
      <c r="AG21" s="39">
        <v>2.5679706874853998E-2</v>
      </c>
      <c r="AH21" s="37">
        <f t="shared" si="10"/>
        <v>-7.6395325146003806E-5</v>
      </c>
      <c r="AI21" s="56">
        <v>2.769139931489395E-2</v>
      </c>
      <c r="AJ21" s="51">
        <f t="shared" si="4"/>
        <v>-1.9352971148939475E-3</v>
      </c>
    </row>
    <row r="22" spans="1:36">
      <c r="A22" s="70"/>
      <c r="B22" s="69"/>
      <c r="D22" s="50">
        <v>42613</v>
      </c>
      <c r="E22" s="50">
        <v>42612</v>
      </c>
      <c r="F22" s="43" t="b">
        <f t="shared" si="0"/>
        <v>0</v>
      </c>
      <c r="G22" s="35">
        <v>2.1586726000000001E-2</v>
      </c>
      <c r="H22" s="36">
        <v>2.15868251966151E-2</v>
      </c>
      <c r="I22" s="37">
        <f t="shared" si="1"/>
        <v>9.9196615099134133E-8</v>
      </c>
      <c r="K22" s="50">
        <v>44071</v>
      </c>
      <c r="L22" s="50"/>
      <c r="M22" s="57" t="b">
        <f t="shared" si="5"/>
        <v>0</v>
      </c>
      <c r="N22" s="53">
        <v>3.22789588E-2</v>
      </c>
      <c r="O22" s="39"/>
      <c r="P22" s="37">
        <f t="shared" si="6"/>
        <v>-3.22789588E-2</v>
      </c>
      <c r="Q22" s="56" t="e">
        <v>#N/A</v>
      </c>
      <c r="R22" s="51" t="e">
        <f t="shared" si="2"/>
        <v>#N/A</v>
      </c>
      <c r="T22" s="50">
        <v>44071</v>
      </c>
      <c r="U22" s="50">
        <v>44071</v>
      </c>
      <c r="V22" s="57" t="b">
        <f t="shared" si="7"/>
        <v>1</v>
      </c>
      <c r="W22" s="53">
        <v>3.0710475700000003E-2</v>
      </c>
      <c r="X22" s="39">
        <v>3.0762615524458199E-2</v>
      </c>
      <c r="Y22" s="37">
        <f t="shared" si="8"/>
        <v>5.2139824458195816E-5</v>
      </c>
      <c r="Z22" s="56">
        <v>2.9251242744807726E-2</v>
      </c>
      <c r="AA22" s="51">
        <f t="shared" si="3"/>
        <v>1.4592329551922772E-3</v>
      </c>
      <c r="AC22" s="50">
        <v>44071</v>
      </c>
      <c r="AD22" s="50">
        <v>44071</v>
      </c>
      <c r="AE22" s="57" t="b">
        <f t="shared" si="9"/>
        <v>1</v>
      </c>
      <c r="AF22" s="53">
        <v>2.7333541000000003E-2</v>
      </c>
      <c r="AG22" s="39">
        <v>2.7258552820626399E-2</v>
      </c>
      <c r="AH22" s="37">
        <f t="shared" si="10"/>
        <v>-7.4988179373604302E-5</v>
      </c>
      <c r="AI22" s="56">
        <v>2.9251242744807726E-2</v>
      </c>
      <c r="AJ22" s="51">
        <f t="shared" si="4"/>
        <v>-1.9177017448077233E-3</v>
      </c>
    </row>
    <row r="23" spans="1:36">
      <c r="A23" s="70"/>
      <c r="B23" s="69"/>
      <c r="D23" s="50">
        <v>42978</v>
      </c>
      <c r="E23" s="50">
        <v>42977</v>
      </c>
      <c r="F23" s="43" t="b">
        <f t="shared" si="0"/>
        <v>0</v>
      </c>
      <c r="G23" s="35">
        <v>2.3864372299999999E-2</v>
      </c>
      <c r="H23" s="36">
        <v>2.3864554100080999E-2</v>
      </c>
      <c r="I23" s="37">
        <f t="shared" si="1"/>
        <v>1.8180008099985545E-7</v>
      </c>
      <c r="K23" s="50">
        <v>44805</v>
      </c>
      <c r="L23" s="50"/>
      <c r="M23" s="57" t="b">
        <f t="shared" si="5"/>
        <v>0</v>
      </c>
      <c r="N23" s="53">
        <v>3.4426652199999998E-2</v>
      </c>
      <c r="O23" s="39"/>
      <c r="P23" s="37">
        <f t="shared" si="6"/>
        <v>-3.4426652199999998E-2</v>
      </c>
      <c r="Q23" s="56" t="e">
        <v>#N/A</v>
      </c>
      <c r="R23" s="51" t="e">
        <f t="shared" si="2"/>
        <v>#N/A</v>
      </c>
      <c r="T23" s="50">
        <v>44805</v>
      </c>
      <c r="U23" s="50">
        <v>44804</v>
      </c>
      <c r="V23" s="57" t="b">
        <f t="shared" si="7"/>
        <v>0</v>
      </c>
      <c r="W23" s="53">
        <v>3.3047334099999999E-2</v>
      </c>
      <c r="X23" s="39">
        <v>3.3109556500833498E-2</v>
      </c>
      <c r="Y23" s="37">
        <f t="shared" si="8"/>
        <v>6.2222400833499003E-5</v>
      </c>
      <c r="Z23" s="56">
        <v>3.17669102509468E-2</v>
      </c>
      <c r="AA23" s="51">
        <f t="shared" si="3"/>
        <v>1.2804238490531986E-3</v>
      </c>
      <c r="AC23" s="50">
        <v>44805</v>
      </c>
      <c r="AD23" s="50">
        <v>44804</v>
      </c>
      <c r="AE23" s="57" t="b">
        <f t="shared" si="9"/>
        <v>0</v>
      </c>
      <c r="AF23" s="53">
        <v>2.9965967199999999E-2</v>
      </c>
      <c r="AG23" s="39">
        <v>2.9877563498779101E-2</v>
      </c>
      <c r="AH23" s="37">
        <f t="shared" si="10"/>
        <v>-8.8403701220898107E-5</v>
      </c>
      <c r="AI23" s="56">
        <v>3.17669102509468E-2</v>
      </c>
      <c r="AJ23" s="51">
        <f t="shared" si="4"/>
        <v>-1.8009430509468016E-3</v>
      </c>
    </row>
    <row r="24" spans="1:36">
      <c r="A24" s="70"/>
      <c r="B24" s="69"/>
      <c r="D24" s="50">
        <v>43343</v>
      </c>
      <c r="E24" s="50">
        <v>43342</v>
      </c>
      <c r="F24" s="43" t="b">
        <f t="shared" si="0"/>
        <v>0</v>
      </c>
      <c r="G24" s="35">
        <v>2.5918977399999998E-2</v>
      </c>
      <c r="H24" s="36">
        <v>2.5919245776242002E-2</v>
      </c>
      <c r="I24" s="37">
        <f t="shared" si="1"/>
        <v>2.6837624200401478E-7</v>
      </c>
      <c r="K24" s="50">
        <v>45898</v>
      </c>
      <c r="L24" s="50"/>
      <c r="M24" s="57" t="b">
        <f t="shared" si="5"/>
        <v>0</v>
      </c>
      <c r="N24" s="53">
        <v>3.6494374600000004E-2</v>
      </c>
      <c r="O24" s="39"/>
      <c r="P24" s="37">
        <f t="shared" si="6"/>
        <v>-3.6494374600000004E-2</v>
      </c>
      <c r="Q24" s="56" t="e">
        <v>#N/A</v>
      </c>
      <c r="R24" s="51" t="e">
        <f t="shared" si="2"/>
        <v>#N/A</v>
      </c>
      <c r="T24" s="50">
        <v>45898</v>
      </c>
      <c r="U24" s="50">
        <v>45898</v>
      </c>
      <c r="V24" s="57" t="b">
        <f t="shared" si="7"/>
        <v>1</v>
      </c>
      <c r="W24" s="53">
        <v>3.5357953900000003E-2</v>
      </c>
      <c r="X24" s="39">
        <v>3.5420064590471E-2</v>
      </c>
      <c r="Y24" s="37">
        <f t="shared" si="8"/>
        <v>6.2110690470996988E-5</v>
      </c>
      <c r="Z24" s="56">
        <v>3.4220393985279429E-2</v>
      </c>
      <c r="AA24" s="51">
        <f t="shared" si="3"/>
        <v>1.1375599147205734E-3</v>
      </c>
      <c r="AC24" s="50">
        <v>45898</v>
      </c>
      <c r="AD24" s="50">
        <v>45898</v>
      </c>
      <c r="AE24" s="57" t="b">
        <f t="shared" si="9"/>
        <v>1</v>
      </c>
      <c r="AF24" s="53">
        <v>3.2575777800000004E-2</v>
      </c>
      <c r="AG24" s="39">
        <v>3.2471377774246697E-2</v>
      </c>
      <c r="AH24" s="37">
        <f t="shared" si="10"/>
        <v>-1.0440002575330676E-4</v>
      </c>
      <c r="AI24" s="56">
        <v>3.4220393985279429E-2</v>
      </c>
      <c r="AJ24" s="51">
        <f t="shared" si="4"/>
        <v>-1.6446161852794253E-3</v>
      </c>
    </row>
    <row r="25" spans="1:36">
      <c r="A25" s="70"/>
      <c r="B25" s="69"/>
      <c r="D25" s="50">
        <v>43707</v>
      </c>
      <c r="E25" s="50">
        <v>43707</v>
      </c>
      <c r="F25" s="43" t="b">
        <f t="shared" si="0"/>
        <v>1</v>
      </c>
      <c r="G25" s="35">
        <v>2.7691491799999999E-2</v>
      </c>
      <c r="H25" s="36">
        <v>2.7691399314894002E-2</v>
      </c>
      <c r="I25" s="37">
        <f t="shared" si="1"/>
        <v>-9.2485105997186512E-8</v>
      </c>
      <c r="K25" s="50">
        <v>47725</v>
      </c>
      <c r="L25" s="50"/>
      <c r="M25" s="57" t="b">
        <f t="shared" si="5"/>
        <v>0</v>
      </c>
      <c r="N25" s="53">
        <v>3.7909668399999999E-2</v>
      </c>
      <c r="O25" s="39"/>
      <c r="P25" s="37">
        <f t="shared" si="6"/>
        <v>-3.7909668399999999E-2</v>
      </c>
      <c r="Q25" s="56" t="e">
        <v>#N/A</v>
      </c>
      <c r="R25" s="51" t="e">
        <f t="shared" si="2"/>
        <v>#N/A</v>
      </c>
      <c r="T25" s="50">
        <v>47725</v>
      </c>
      <c r="U25" s="50">
        <v>47725</v>
      </c>
      <c r="V25" s="57" t="b">
        <f t="shared" si="7"/>
        <v>1</v>
      </c>
      <c r="W25" s="53">
        <v>3.6979240500000003E-2</v>
      </c>
      <c r="X25" s="39">
        <v>3.7038021564422201E-2</v>
      </c>
      <c r="Y25" s="37">
        <f t="shared" si="8"/>
        <v>5.8781064422197549E-5</v>
      </c>
      <c r="Z25" s="56">
        <v>3.6098814406138047E-2</v>
      </c>
      <c r="AA25" s="51">
        <f t="shared" si="3"/>
        <v>8.8042609386195653E-4</v>
      </c>
      <c r="AC25" s="50">
        <v>47725</v>
      </c>
      <c r="AD25" s="50">
        <v>47725</v>
      </c>
      <c r="AE25" s="57" t="b">
        <f t="shared" si="9"/>
        <v>1</v>
      </c>
      <c r="AF25" s="53">
        <v>3.4718653500000002E-2</v>
      </c>
      <c r="AG25" s="39">
        <v>3.4609762153864097E-2</v>
      </c>
      <c r="AH25" s="37">
        <f t="shared" si="10"/>
        <v>-1.0889134613590451E-4</v>
      </c>
      <c r="AI25" s="56">
        <v>3.6098814406138047E-2</v>
      </c>
      <c r="AJ25" s="51">
        <f t="shared" si="4"/>
        <v>-1.3801609061380449E-3</v>
      </c>
    </row>
    <row r="26" spans="1:36">
      <c r="A26" s="70"/>
      <c r="B26" s="69"/>
      <c r="D26" s="50">
        <v>44071</v>
      </c>
      <c r="E26" s="50">
        <v>44071</v>
      </c>
      <c r="F26" s="43" t="b">
        <f t="shared" si="0"/>
        <v>1</v>
      </c>
      <c r="G26" s="35">
        <v>2.9251662099999999E-2</v>
      </c>
      <c r="H26" s="36">
        <v>2.9251242744807698E-2</v>
      </c>
      <c r="I26" s="37">
        <f t="shared" si="1"/>
        <v>-4.1935519230068552E-7</v>
      </c>
      <c r="K26" s="50">
        <v>49552</v>
      </c>
      <c r="L26" s="50"/>
      <c r="M26" s="57" t="b">
        <f t="shared" si="5"/>
        <v>0</v>
      </c>
      <c r="N26" s="53">
        <v>3.8297516300000001E-2</v>
      </c>
      <c r="O26" s="39"/>
      <c r="P26" s="37">
        <f t="shared" si="6"/>
        <v>-3.8297516300000001E-2</v>
      </c>
      <c r="Q26" s="56" t="e">
        <v>#N/A</v>
      </c>
      <c r="R26" s="51" t="e">
        <f t="shared" si="2"/>
        <v>#N/A</v>
      </c>
      <c r="T26" s="50">
        <v>49552</v>
      </c>
      <c r="U26" s="50">
        <v>49552</v>
      </c>
      <c r="V26" s="57" t="b">
        <f t="shared" si="7"/>
        <v>1</v>
      </c>
      <c r="W26" s="53">
        <v>3.7486491300000001E-2</v>
      </c>
      <c r="X26" s="39">
        <v>3.7538400489720097E-2</v>
      </c>
      <c r="Y26" s="37">
        <f t="shared" si="8"/>
        <v>5.190918972009656E-5</v>
      </c>
      <c r="Z26" s="56">
        <v>3.6773038822532911E-2</v>
      </c>
      <c r="AA26" s="51">
        <f t="shared" si="3"/>
        <v>7.1345247746709001E-4</v>
      </c>
      <c r="AC26" s="50">
        <v>49552</v>
      </c>
      <c r="AD26" s="50">
        <v>49552</v>
      </c>
      <c r="AE26" s="57" t="b">
        <f t="shared" si="9"/>
        <v>1</v>
      </c>
      <c r="AF26" s="53">
        <v>3.56035637E-2</v>
      </c>
      <c r="AG26" s="39">
        <v>3.5500268203957602E-2</v>
      </c>
      <c r="AH26" s="37">
        <f t="shared" si="10"/>
        <v>-1.0329549604239791E-4</v>
      </c>
      <c r="AI26" s="56">
        <v>3.6773038822532911E-2</v>
      </c>
      <c r="AJ26" s="51">
        <f t="shared" si="4"/>
        <v>-1.1694751225329106E-3</v>
      </c>
    </row>
    <row r="27" spans="1:36">
      <c r="A27" s="70"/>
      <c r="B27" s="69"/>
      <c r="D27" s="50">
        <v>44804</v>
      </c>
      <c r="E27" s="50">
        <v>44803</v>
      </c>
      <c r="F27" s="43" t="b">
        <f t="shared" si="0"/>
        <v>0</v>
      </c>
      <c r="G27" s="35">
        <v>3.1764784499999997E-2</v>
      </c>
      <c r="H27" s="36">
        <v>3.1764667578428898E-2</v>
      </c>
      <c r="I27" s="37">
        <f t="shared" si="1"/>
        <v>-1.169215710986049E-7</v>
      </c>
      <c r="K27" s="50">
        <v>51379</v>
      </c>
      <c r="L27" s="50"/>
      <c r="M27" s="57" t="b">
        <f t="shared" si="5"/>
        <v>0</v>
      </c>
      <c r="N27" s="53">
        <v>3.8185924600000004E-2</v>
      </c>
      <c r="O27" s="39"/>
      <c r="P27" s="37">
        <f t="shared" si="6"/>
        <v>-3.8185924600000004E-2</v>
      </c>
      <c r="Q27" s="56" t="e">
        <v>#N/A</v>
      </c>
      <c r="R27" s="51" t="e">
        <f t="shared" si="2"/>
        <v>#N/A</v>
      </c>
      <c r="T27" s="50">
        <v>51379</v>
      </c>
      <c r="U27" s="50">
        <v>51379</v>
      </c>
      <c r="V27" s="57" t="b">
        <f t="shared" si="7"/>
        <v>1</v>
      </c>
      <c r="W27" s="53">
        <v>3.7514880399999999E-2</v>
      </c>
      <c r="X27" s="39">
        <v>3.7559973915318998E-2</v>
      </c>
      <c r="Y27" s="37">
        <f t="shared" si="8"/>
        <v>4.50935153189988E-5</v>
      </c>
      <c r="Z27" s="56">
        <v>3.6857589572007576E-2</v>
      </c>
      <c r="AA27" s="51">
        <f t="shared" si="3"/>
        <v>6.572908279924225E-4</v>
      </c>
      <c r="AC27" s="50">
        <v>51379</v>
      </c>
      <c r="AD27" s="50">
        <v>51379</v>
      </c>
      <c r="AE27" s="57" t="b">
        <f t="shared" si="9"/>
        <v>1</v>
      </c>
      <c r="AF27" s="53">
        <v>3.5832816300000001E-2</v>
      </c>
      <c r="AG27" s="39">
        <v>3.5738995713923097E-2</v>
      </c>
      <c r="AH27" s="37">
        <f t="shared" si="10"/>
        <v>-9.3820586076903689E-5</v>
      </c>
      <c r="AI27" s="56">
        <v>3.6857589572007576E-2</v>
      </c>
      <c r="AJ27" s="51">
        <f t="shared" si="4"/>
        <v>-1.0247732720075758E-3</v>
      </c>
    </row>
    <row r="28" spans="1:36">
      <c r="A28" s="70"/>
      <c r="B28" s="69"/>
      <c r="D28" s="50">
        <v>45898</v>
      </c>
      <c r="E28" s="50">
        <v>45898</v>
      </c>
      <c r="F28" s="43" t="b">
        <f t="shared" si="0"/>
        <v>1</v>
      </c>
      <c r="G28" s="35">
        <v>3.4220792699999995E-2</v>
      </c>
      <c r="H28" s="36">
        <v>3.4220393985279401E-2</v>
      </c>
      <c r="I28" s="37">
        <f t="shared" si="1"/>
        <v>-3.9871472059388458E-7</v>
      </c>
      <c r="K28" s="50">
        <v>55031</v>
      </c>
      <c r="L28" s="43"/>
      <c r="M28" s="57" t="b">
        <f t="shared" si="5"/>
        <v>0</v>
      </c>
      <c r="N28" s="53">
        <v>3.7580109399999999E-2</v>
      </c>
      <c r="O28" s="43"/>
      <c r="P28" s="37">
        <f t="shared" si="6"/>
        <v>-3.7580109399999999E-2</v>
      </c>
      <c r="Q28" s="56" t="e">
        <v>#N/A</v>
      </c>
      <c r="R28" s="51" t="e">
        <f t="shared" ref="R28:R29" si="11">N28-Q28</f>
        <v>#N/A</v>
      </c>
      <c r="T28" s="50">
        <v>55031</v>
      </c>
      <c r="U28" s="50">
        <v>55031</v>
      </c>
      <c r="V28" s="57" t="b">
        <f t="shared" si="7"/>
        <v>1</v>
      </c>
      <c r="W28" s="53">
        <v>3.69455832E-2</v>
      </c>
      <c r="X28" s="39">
        <v>3.69777719444606E-2</v>
      </c>
      <c r="Y28" s="37">
        <f t="shared" si="8"/>
        <v>3.2188744460599772E-5</v>
      </c>
      <c r="Z28" s="56">
        <v>3.6486900431095926E-2</v>
      </c>
      <c r="AA28" s="51">
        <f t="shared" ref="AA28:AA29" si="12">W28-Z28</f>
        <v>4.5868276890407428E-4</v>
      </c>
      <c r="AC28" s="50">
        <v>55031</v>
      </c>
      <c r="AD28" s="50">
        <v>55031</v>
      </c>
      <c r="AE28" s="57" t="b">
        <f t="shared" si="9"/>
        <v>1</v>
      </c>
      <c r="AF28" s="53">
        <v>3.5602772499999998E-2</v>
      </c>
      <c r="AG28" s="39">
        <v>3.55288099330133E-2</v>
      </c>
      <c r="AH28" s="37">
        <f t="shared" si="10"/>
        <v>-7.3962566986697509E-5</v>
      </c>
      <c r="AI28" s="56">
        <v>3.6486900431095926E-2</v>
      </c>
      <c r="AJ28" s="51">
        <f t="shared" ref="AJ28:AJ29" si="13">AF28-AI28</f>
        <v>-8.8412793109592797E-4</v>
      </c>
    </row>
    <row r="29" spans="1:36">
      <c r="A29" s="70"/>
      <c r="B29" s="69"/>
      <c r="D29" s="50">
        <v>47725</v>
      </c>
      <c r="E29" s="50">
        <v>47725</v>
      </c>
      <c r="F29" s="43" t="b">
        <f t="shared" si="0"/>
        <v>1</v>
      </c>
      <c r="G29" s="35">
        <v>3.6099044699999999E-2</v>
      </c>
      <c r="H29" s="36">
        <v>3.6098814406137998E-2</v>
      </c>
      <c r="I29" s="37">
        <f t="shared" si="1"/>
        <v>-2.3029386200107416E-7</v>
      </c>
      <c r="K29" s="50">
        <v>58684</v>
      </c>
      <c r="L29" s="43"/>
      <c r="M29" s="57" t="b">
        <f t="shared" si="5"/>
        <v>0</v>
      </c>
      <c r="N29" s="53">
        <v>3.7289078999999996E-2</v>
      </c>
      <c r="O29" s="43"/>
      <c r="P29" s="37">
        <f t="shared" si="6"/>
        <v>-3.7289078999999996E-2</v>
      </c>
      <c r="Q29" s="56" t="e">
        <v>#N/A</v>
      </c>
      <c r="R29" s="51" t="e">
        <f t="shared" si="11"/>
        <v>#N/A</v>
      </c>
      <c r="T29" s="50">
        <v>58684</v>
      </c>
      <c r="U29" s="50">
        <v>58684</v>
      </c>
      <c r="V29" s="57" t="b">
        <f t="shared" si="7"/>
        <v>1</v>
      </c>
      <c r="W29" s="53">
        <v>3.6729973800000003E-2</v>
      </c>
      <c r="X29" s="39">
        <v>3.6755459624200397E-2</v>
      </c>
      <c r="Y29" s="37">
        <f t="shared" si="8"/>
        <v>2.5485824200394136E-5</v>
      </c>
      <c r="Z29" s="56">
        <v>3.6340006833416538E-2</v>
      </c>
      <c r="AA29" s="51">
        <f t="shared" si="12"/>
        <v>3.8996696658346458E-4</v>
      </c>
      <c r="AC29" s="50">
        <v>58684</v>
      </c>
      <c r="AD29" s="50">
        <v>58684</v>
      </c>
      <c r="AE29" s="57" t="b">
        <f t="shared" si="9"/>
        <v>1</v>
      </c>
      <c r="AF29" s="53">
        <v>3.5586059599999997E-2</v>
      </c>
      <c r="AG29" s="39">
        <v>3.5521936867137803E-2</v>
      </c>
      <c r="AH29" s="37">
        <f t="shared" si="10"/>
        <v>-6.4122732862194332E-5</v>
      </c>
      <c r="AI29" s="56">
        <v>3.6340006833416538E-2</v>
      </c>
      <c r="AJ29" s="51">
        <f t="shared" si="13"/>
        <v>-7.5394723341654091E-4</v>
      </c>
    </row>
    <row r="30" spans="1:36">
      <c r="A30" s="70"/>
      <c r="B30" s="69"/>
      <c r="D30" s="50">
        <v>49552</v>
      </c>
      <c r="E30" s="50">
        <v>49551</v>
      </c>
      <c r="F30" s="43" t="b">
        <f t="shared" si="0"/>
        <v>0</v>
      </c>
      <c r="G30" s="35">
        <v>3.6773013300000004E-2</v>
      </c>
      <c r="H30" s="36">
        <v>3.6772992463130399E-2</v>
      </c>
      <c r="I30" s="37">
        <f t="shared" si="1"/>
        <v>-2.0836869604745623E-8</v>
      </c>
    </row>
    <row r="31" spans="1:36">
      <c r="A31" s="70"/>
      <c r="B31" s="69"/>
      <c r="D31" s="50">
        <v>51379</v>
      </c>
      <c r="E31" s="50">
        <v>51378</v>
      </c>
      <c r="F31" s="43" t="b">
        <f t="shared" si="0"/>
        <v>0</v>
      </c>
      <c r="G31" s="35">
        <v>3.6857778699999996E-2</v>
      </c>
      <c r="H31" s="36">
        <v>3.6857691091845397E-2</v>
      </c>
      <c r="I31" s="37">
        <f t="shared" si="1"/>
        <v>-8.760815459890603E-8</v>
      </c>
    </row>
    <row r="32" spans="1:36">
      <c r="A32" s="70"/>
      <c r="B32" s="69"/>
      <c r="D32" s="50">
        <v>55031</v>
      </c>
      <c r="E32" s="50">
        <v>55030</v>
      </c>
      <c r="F32" s="43" t="b">
        <f t="shared" ref="F32:F33" si="14">E32=D32</f>
        <v>0</v>
      </c>
      <c r="G32" s="35">
        <v>3.6487143700000002E-2</v>
      </c>
      <c r="H32" s="36">
        <v>3.64869406428667E-2</v>
      </c>
      <c r="I32" s="37">
        <f t="shared" ref="I32:I33" si="15">H32-G32</f>
        <v>-2.030571333022646E-7</v>
      </c>
      <c r="AC32" s="74"/>
      <c r="AD32" s="73"/>
    </row>
    <row r="33" spans="1:30">
      <c r="A33" s="70"/>
      <c r="B33" s="69"/>
      <c r="D33" s="50">
        <v>58684</v>
      </c>
      <c r="E33" s="50">
        <v>58684</v>
      </c>
      <c r="F33" s="43" t="b">
        <f t="shared" si="14"/>
        <v>1</v>
      </c>
      <c r="G33" s="35">
        <v>3.6340265500000003E-2</v>
      </c>
      <c r="H33" s="36">
        <v>3.6340006833416497E-2</v>
      </c>
      <c r="I33" s="37">
        <f t="shared" si="15"/>
        <v>-2.5866658350665039E-7</v>
      </c>
      <c r="AC33" s="74"/>
      <c r="AD33" s="73"/>
    </row>
    <row r="34" spans="1:30">
      <c r="A34" s="70"/>
      <c r="B34" s="69"/>
      <c r="H34" s="64"/>
      <c r="I34" s="64"/>
      <c r="AC34" s="74"/>
      <c r="AD34" s="73"/>
    </row>
    <row r="35" spans="1:30">
      <c r="A35" s="70"/>
      <c r="B35" s="69"/>
      <c r="H35" s="64"/>
      <c r="I35" s="64"/>
      <c r="Z35" s="72"/>
      <c r="AA35" s="71"/>
      <c r="AC35" s="74"/>
      <c r="AD35" s="73"/>
    </row>
    <row r="36" spans="1:30">
      <c r="A36" s="70"/>
      <c r="B36" s="69"/>
      <c r="H36" s="64"/>
      <c r="I36" s="64"/>
      <c r="Z36" s="72"/>
      <c r="AA36" s="71"/>
      <c r="AC36" s="74"/>
      <c r="AD36" s="73"/>
    </row>
    <row r="37" spans="1:30">
      <c r="A37" s="70"/>
      <c r="B37" s="69"/>
      <c r="H37" s="64"/>
      <c r="I37" s="64"/>
      <c r="Z37" s="72"/>
      <c r="AA37" s="71"/>
      <c r="AC37" s="74"/>
      <c r="AD37" s="73"/>
    </row>
    <row r="38" spans="1:30">
      <c r="A38" s="70"/>
      <c r="B38" s="69"/>
      <c r="H38" s="64"/>
      <c r="I38" s="64"/>
      <c r="Z38" s="72"/>
      <c r="AA38" s="71"/>
      <c r="AC38" s="74"/>
      <c r="AD38" s="73"/>
    </row>
    <row r="39" spans="1:30" ht="15.75" thickBot="1">
      <c r="A39" s="70"/>
      <c r="B39" s="69"/>
      <c r="H39" s="64"/>
      <c r="I39" s="64"/>
      <c r="Q39" s="58" t="s">
        <v>57</v>
      </c>
      <c r="T39" s="58" t="s">
        <v>50</v>
      </c>
      <c r="W39" s="58" t="s">
        <v>51</v>
      </c>
      <c r="Z39" s="72"/>
      <c r="AA39" s="71"/>
      <c r="AC39" s="74"/>
      <c r="AD39" s="73"/>
    </row>
    <row r="40" spans="1:30" ht="15.75" thickBot="1">
      <c r="A40" s="70"/>
      <c r="B40" s="69"/>
      <c r="H40" s="64"/>
      <c r="I40" s="64"/>
      <c r="Q40" s="46" t="s">
        <v>11</v>
      </c>
      <c r="R40" s="49" t="s">
        <v>12</v>
      </c>
      <c r="T40" s="46" t="s">
        <v>11</v>
      </c>
      <c r="U40" s="49" t="s">
        <v>12</v>
      </c>
      <c r="W40" s="46" t="s">
        <v>11</v>
      </c>
      <c r="X40" s="49" t="s">
        <v>12</v>
      </c>
      <c r="Z40" s="72"/>
      <c r="AA40" s="71"/>
      <c r="AC40" s="74"/>
      <c r="AD40" s="73"/>
    </row>
    <row r="41" spans="1:30">
      <c r="A41" s="70"/>
      <c r="B41" s="69"/>
      <c r="H41" s="64"/>
      <c r="I41" s="64"/>
      <c r="Q41" s="50">
        <f t="array" ref="Q41:R98">_xll.MaRVL_CurveInfo(K3,"dates,dfs")</f>
        <v>40421</v>
      </c>
      <c r="R41" s="43">
        <v>0.99996904205426462</v>
      </c>
      <c r="T41" s="50">
        <f t="array" ref="T41:U98">_xll.MaRVL_CurveInfo(T3,"dates,dfs")</f>
        <v>40421</v>
      </c>
      <c r="U41" s="43">
        <v>0.99997885250198315</v>
      </c>
      <c r="W41" s="50">
        <f t="array" ref="W41:X98">_xll.MaRVL_CurveInfo(AC3,"dates,dfs")</f>
        <v>40421</v>
      </c>
      <c r="X41" s="43">
        <v>0.99998657552280912</v>
      </c>
      <c r="Z41" s="72"/>
      <c r="AA41" s="71"/>
      <c r="AC41" s="74"/>
      <c r="AD41" s="73"/>
    </row>
    <row r="42" spans="1:30">
      <c r="A42" s="70"/>
      <c r="B42" s="69"/>
      <c r="H42" s="64"/>
      <c r="I42" s="64"/>
      <c r="Q42" s="50">
        <v>40422</v>
      </c>
      <c r="R42" s="43">
        <v>0.99993808506692383</v>
      </c>
      <c r="T42" s="50">
        <v>40451</v>
      </c>
      <c r="U42" s="43">
        <v>0.99928121732461483</v>
      </c>
      <c r="W42" s="50">
        <v>40451</v>
      </c>
      <c r="X42" s="43">
        <v>0.9995203608880272</v>
      </c>
      <c r="Z42" s="72"/>
      <c r="AA42" s="71"/>
      <c r="AC42" s="74"/>
      <c r="AD42" s="73"/>
    </row>
    <row r="43" spans="1:30">
      <c r="A43" s="70"/>
      <c r="B43" s="69"/>
      <c r="H43" s="64"/>
      <c r="I43" s="64"/>
      <c r="Q43" s="50">
        <v>40451</v>
      </c>
      <c r="R43" s="43">
        <v>0.9989775910090104</v>
      </c>
      <c r="T43" s="50">
        <v>40480</v>
      </c>
      <c r="U43" s="43">
        <v>0.99852010982845796</v>
      </c>
      <c r="W43" s="50">
        <v>40480</v>
      </c>
      <c r="X43" s="43">
        <v>0.99906609842974003</v>
      </c>
      <c r="Z43" s="72"/>
      <c r="AA43" s="71"/>
      <c r="AC43" s="74"/>
      <c r="AD43" s="73"/>
    </row>
    <row r="44" spans="1:30">
      <c r="A44" s="70"/>
      <c r="B44" s="69"/>
      <c r="H44" s="64"/>
      <c r="I44" s="64"/>
      <c r="Q44" s="50">
        <v>40480</v>
      </c>
      <c r="R44" s="43">
        <v>0.9979335059593285</v>
      </c>
      <c r="T44" s="50">
        <v>40512</v>
      </c>
      <c r="U44" s="43">
        <v>0.99747213425472825</v>
      </c>
      <c r="W44" s="50">
        <v>40512</v>
      </c>
      <c r="X44" s="43">
        <v>0.99856754018081018</v>
      </c>
      <c r="Z44" s="72"/>
      <c r="AA44" s="71"/>
      <c r="AC44" s="74"/>
      <c r="AD44" s="73"/>
    </row>
    <row r="45" spans="1:30">
      <c r="A45" s="70"/>
      <c r="B45" s="69"/>
      <c r="H45" s="64"/>
      <c r="I45" s="64"/>
      <c r="Q45" s="50">
        <v>40512</v>
      </c>
      <c r="R45" s="43">
        <v>0.99657483947250136</v>
      </c>
      <c r="T45" s="50">
        <v>40527</v>
      </c>
      <c r="U45" s="43">
        <v>0.9971360566515608</v>
      </c>
      <c r="W45" s="50">
        <v>40527</v>
      </c>
      <c r="X45" s="43">
        <v>0.99841093018023896</v>
      </c>
      <c r="Z45" s="72"/>
      <c r="AA45" s="71"/>
      <c r="AC45" s="74"/>
      <c r="AD45" s="73"/>
    </row>
    <row r="46" spans="1:30">
      <c r="A46" s="70"/>
      <c r="B46" s="69"/>
      <c r="H46" s="64"/>
      <c r="I46" s="64"/>
      <c r="Q46" s="50">
        <v>40527</v>
      </c>
      <c r="R46" s="43">
        <v>0.99609333599330996</v>
      </c>
      <c r="T46" s="50">
        <v>40602</v>
      </c>
      <c r="U46" s="43">
        <v>0.99493836380211553</v>
      </c>
      <c r="W46" s="50">
        <v>40602</v>
      </c>
      <c r="X46" s="43">
        <v>0.99711217417124987</v>
      </c>
      <c r="Z46" s="72"/>
      <c r="AA46" s="71"/>
      <c r="AC46" s="74"/>
      <c r="AD46" s="73"/>
    </row>
    <row r="47" spans="1:30">
      <c r="A47" s="70"/>
      <c r="B47" s="69"/>
      <c r="H47" s="64"/>
      <c r="I47" s="64"/>
      <c r="Q47" s="50">
        <v>40602</v>
      </c>
      <c r="R47" s="43">
        <v>0.99317383093646816</v>
      </c>
      <c r="T47" s="50">
        <v>40617</v>
      </c>
      <c r="U47" s="43">
        <v>0.99449533572182802</v>
      </c>
      <c r="W47" s="50">
        <v>40617</v>
      </c>
      <c r="X47" s="43">
        <v>0.99684998060723606</v>
      </c>
      <c r="Z47" s="72"/>
      <c r="AA47" s="71"/>
      <c r="AC47" s="74"/>
      <c r="AD47" s="73"/>
    </row>
    <row r="48" spans="1:30">
      <c r="H48" s="64"/>
      <c r="I48" s="64"/>
      <c r="Q48" s="50">
        <v>40617</v>
      </c>
      <c r="R48" s="43">
        <v>0.99257341056605974</v>
      </c>
      <c r="T48" s="50">
        <v>40710</v>
      </c>
      <c r="U48" s="43">
        <v>0.99177100208429825</v>
      </c>
      <c r="W48" s="50">
        <v>40710</v>
      </c>
      <c r="X48" s="43">
        <v>0.995252661143054</v>
      </c>
      <c r="Z48" s="72"/>
      <c r="AA48" s="71"/>
      <c r="AC48" s="74"/>
      <c r="AD48" s="73"/>
    </row>
    <row r="49" spans="8:30">
      <c r="H49" s="64"/>
      <c r="I49" s="64"/>
      <c r="Q49" s="50">
        <v>40710</v>
      </c>
      <c r="R49" s="43">
        <v>0.98883293230423674</v>
      </c>
      <c r="T49" s="50">
        <v>40786</v>
      </c>
      <c r="U49" s="43">
        <v>0.98947640222732081</v>
      </c>
      <c r="W49" s="50">
        <v>40786</v>
      </c>
      <c r="X49" s="43">
        <v>0.99388601643880681</v>
      </c>
      <c r="Z49" s="72"/>
      <c r="AA49" s="71"/>
      <c r="AC49" s="74"/>
      <c r="AD49" s="73"/>
    </row>
    <row r="50" spans="8:30">
      <c r="H50" s="64"/>
      <c r="I50" s="64"/>
      <c r="Q50" s="50">
        <v>40786</v>
      </c>
      <c r="R50" s="43">
        <v>0.985657208942049</v>
      </c>
      <c r="T50" s="50">
        <v>40801</v>
      </c>
      <c r="U50" s="43">
        <v>0.98899994761490473</v>
      </c>
      <c r="W50" s="50">
        <v>40801</v>
      </c>
      <c r="X50" s="43">
        <v>0.99358337709926103</v>
      </c>
      <c r="Z50" s="72"/>
      <c r="AA50" s="71"/>
      <c r="AC50" s="74"/>
      <c r="AD50" s="73"/>
    </row>
    <row r="51" spans="8:30">
      <c r="H51" s="64"/>
      <c r="I51" s="64"/>
      <c r="Q51" s="50">
        <v>40801</v>
      </c>
      <c r="R51" s="43">
        <v>0.98504241584665819</v>
      </c>
      <c r="T51" s="50">
        <v>40898</v>
      </c>
      <c r="U51" s="43">
        <v>0.98573844541550137</v>
      </c>
      <c r="W51" s="50">
        <v>40898</v>
      </c>
      <c r="X51" s="43">
        <v>0.9914316899338298</v>
      </c>
      <c r="Z51" s="72"/>
      <c r="AA51" s="71"/>
      <c r="AC51" s="74"/>
      <c r="AD51" s="73"/>
    </row>
    <row r="52" spans="8:30">
      <c r="H52" s="64"/>
      <c r="I52" s="64"/>
      <c r="Q52" s="50">
        <v>40898</v>
      </c>
      <c r="R52" s="43">
        <v>0.98092123871213555</v>
      </c>
      <c r="T52" s="50">
        <v>40989</v>
      </c>
      <c r="U52" s="43">
        <v>0.98232367511255159</v>
      </c>
      <c r="W52" s="50">
        <v>40989</v>
      </c>
      <c r="X52" s="43">
        <v>0.98903456899067121</v>
      </c>
      <c r="Z52" s="72"/>
      <c r="AA52" s="71"/>
      <c r="AC52" s="74"/>
      <c r="AD52" s="73"/>
    </row>
    <row r="53" spans="8:30">
      <c r="Q53" s="50">
        <v>40989</v>
      </c>
      <c r="R53" s="43">
        <v>0.97675549406500084</v>
      </c>
      <c r="T53" s="50">
        <v>41081</v>
      </c>
      <c r="U53" s="43">
        <v>0.97849982560281135</v>
      </c>
      <c r="W53" s="50">
        <v>41081</v>
      </c>
      <c r="X53" s="43">
        <v>0.98621518081204995</v>
      </c>
      <c r="Z53" s="72"/>
      <c r="AA53" s="71"/>
      <c r="AC53" s="74"/>
      <c r="AD53" s="73"/>
    </row>
    <row r="54" spans="8:30">
      <c r="Q54" s="50">
        <v>41081</v>
      </c>
      <c r="R54" s="43">
        <v>0.97222742123252293</v>
      </c>
      <c r="T54" s="50">
        <v>41152</v>
      </c>
      <c r="U54" s="43">
        <v>0.9752709497761779</v>
      </c>
      <c r="W54" s="50">
        <v>41152</v>
      </c>
      <c r="X54" s="43">
        <v>0.98374384910179902</v>
      </c>
      <c r="Z54" s="72"/>
      <c r="AA54" s="71"/>
    </row>
    <row r="55" spans="8:30">
      <c r="Q55" s="50">
        <v>41152</v>
      </c>
      <c r="R55" s="43">
        <v>0.96849315032143113</v>
      </c>
      <c r="T55" s="50">
        <v>41172</v>
      </c>
      <c r="U55" s="43">
        <v>0.97432526100186112</v>
      </c>
      <c r="W55" s="50">
        <v>41172</v>
      </c>
      <c r="X55" s="43">
        <v>0.98300813657308517</v>
      </c>
      <c r="Z55" s="72"/>
      <c r="AA55" s="71"/>
    </row>
    <row r="56" spans="8:30">
      <c r="Q56" s="50">
        <v>41172</v>
      </c>
      <c r="R56" s="43">
        <v>0.96742511572946566</v>
      </c>
      <c r="T56" s="50">
        <v>41516</v>
      </c>
      <c r="U56" s="43">
        <v>0.95489231426439969</v>
      </c>
      <c r="W56" s="50">
        <v>41516</v>
      </c>
      <c r="X56" s="43">
        <v>0.96697104871545436</v>
      </c>
      <c r="Z56" s="72"/>
      <c r="AA56" s="71"/>
    </row>
    <row r="57" spans="8:30">
      <c r="Q57" s="50">
        <v>41516</v>
      </c>
      <c r="R57" s="43">
        <v>0.94641058402441891</v>
      </c>
      <c r="T57" s="50">
        <v>41880</v>
      </c>
      <c r="U57" s="43">
        <v>0.92973201390804716</v>
      </c>
      <c r="W57" s="50">
        <v>41880</v>
      </c>
      <c r="X57" s="43">
        <v>0.944939386967515</v>
      </c>
    </row>
    <row r="58" spans="8:30">
      <c r="Q58" s="50">
        <v>41880</v>
      </c>
      <c r="R58" s="43">
        <v>0.91996656282897327</v>
      </c>
      <c r="T58" s="50">
        <v>42244</v>
      </c>
      <c r="U58" s="43">
        <v>0.90103466779644048</v>
      </c>
      <c r="W58" s="50">
        <v>42244</v>
      </c>
      <c r="X58" s="43">
        <v>0.91887825050212235</v>
      </c>
    </row>
    <row r="59" spans="8:30">
      <c r="Q59" s="50">
        <v>42244</v>
      </c>
      <c r="R59" s="43">
        <v>0.89048772910040819</v>
      </c>
      <c r="T59" s="50">
        <v>42612</v>
      </c>
      <c r="U59" s="43">
        <v>0.8695511130391016</v>
      </c>
      <c r="W59" s="50">
        <v>42612</v>
      </c>
      <c r="X59" s="43">
        <v>0.88957017428125185</v>
      </c>
    </row>
    <row r="60" spans="8:30">
      <c r="Q60" s="50">
        <v>42612</v>
      </c>
      <c r="R60" s="43">
        <v>0.85839762056819791</v>
      </c>
      <c r="T60" s="50">
        <v>42613</v>
      </c>
      <c r="U60" s="43">
        <v>0.86946477024822344</v>
      </c>
      <c r="W60" s="50">
        <v>42613</v>
      </c>
      <c r="X60" s="43">
        <v>0.88948913784779904</v>
      </c>
    </row>
    <row r="61" spans="8:30">
      <c r="Q61" s="50">
        <v>42614</v>
      </c>
      <c r="R61" s="43">
        <v>0.85822280480816515</v>
      </c>
      <c r="T61" s="50">
        <v>42977</v>
      </c>
      <c r="U61" s="43">
        <v>0.83665761568216002</v>
      </c>
      <c r="W61" s="50">
        <v>42977</v>
      </c>
      <c r="X61" s="43">
        <v>0.85837247399838035</v>
      </c>
    </row>
    <row r="62" spans="8:30">
      <c r="Q62" s="50">
        <v>42977</v>
      </c>
      <c r="R62" s="43">
        <v>0.82522925402024905</v>
      </c>
      <c r="T62" s="50">
        <v>42978</v>
      </c>
      <c r="U62" s="43">
        <v>0.83656778081282701</v>
      </c>
      <c r="W62" s="50">
        <v>42978</v>
      </c>
      <c r="X62" s="43">
        <v>0.85828672939443007</v>
      </c>
    </row>
    <row r="63" spans="8:30">
      <c r="Q63" s="50">
        <v>42978</v>
      </c>
      <c r="R63" s="43">
        <v>0.82513915485076472</v>
      </c>
      <c r="T63" s="50">
        <v>43342</v>
      </c>
      <c r="U63" s="43">
        <v>0.80285093256881868</v>
      </c>
      <c r="W63" s="50">
        <v>43342</v>
      </c>
      <c r="X63" s="43">
        <v>0.82597873836484936</v>
      </c>
    </row>
    <row r="64" spans="8:30">
      <c r="Q64" s="50">
        <v>43342</v>
      </c>
      <c r="R64" s="43">
        <v>0.7913898128027731</v>
      </c>
      <c r="T64" s="50">
        <v>43343</v>
      </c>
      <c r="U64" s="43">
        <v>0.80276081440226432</v>
      </c>
      <c r="W64" s="50">
        <v>43343</v>
      </c>
      <c r="X64" s="43">
        <v>0.82589206417639638</v>
      </c>
    </row>
    <row r="65" spans="17:24">
      <c r="Q65" s="50">
        <v>43346</v>
      </c>
      <c r="R65" s="43">
        <v>0.79103045761502966</v>
      </c>
      <c r="T65" s="50">
        <v>43707</v>
      </c>
      <c r="U65" s="43">
        <v>0.76920630550790725</v>
      </c>
      <c r="W65" s="50">
        <v>43707</v>
      </c>
      <c r="X65" s="43">
        <v>0.79357876115019865</v>
      </c>
    </row>
    <row r="66" spans="17:24">
      <c r="Q66" s="50">
        <v>43707</v>
      </c>
      <c r="R66" s="43">
        <v>0.75797009486295075</v>
      </c>
      <c r="T66" s="50">
        <v>44071</v>
      </c>
      <c r="U66" s="43">
        <v>0.73637508998295331</v>
      </c>
      <c r="W66" s="50">
        <v>44071</v>
      </c>
      <c r="X66" s="43">
        <v>0.76148837596109775</v>
      </c>
    </row>
    <row r="67" spans="17:24">
      <c r="Q67" s="50">
        <v>43711</v>
      </c>
      <c r="R67" s="43">
        <v>0.75761426284729105</v>
      </c>
      <c r="T67" s="50">
        <v>44803</v>
      </c>
      <c r="U67" s="43">
        <v>0.67355509082455089</v>
      </c>
      <c r="W67" s="50">
        <v>44803</v>
      </c>
      <c r="X67" s="43">
        <v>0.69874591133792285</v>
      </c>
    </row>
    <row r="68" spans="17:24">
      <c r="Q68" s="50">
        <v>44071</v>
      </c>
      <c r="R68" s="43">
        <v>0.72500101854739751</v>
      </c>
      <c r="T68" s="50">
        <v>44804</v>
      </c>
      <c r="U68" s="43">
        <v>0.67347832796323892</v>
      </c>
      <c r="W68" s="50">
        <v>44804</v>
      </c>
      <c r="X68" s="43">
        <v>0.69866875912284798</v>
      </c>
    </row>
    <row r="69" spans="17:24">
      <c r="Q69" s="50">
        <v>44803</v>
      </c>
      <c r="R69" s="43">
        <v>0.66259421046785372</v>
      </c>
      <c r="T69" s="50">
        <v>45898</v>
      </c>
      <c r="U69" s="43">
        <v>0.58958978060636158</v>
      </c>
      <c r="W69" s="50">
        <v>45898</v>
      </c>
      <c r="X69" s="43">
        <v>0.61451351851482316</v>
      </c>
    </row>
    <row r="70" spans="17:24">
      <c r="Q70" s="50">
        <v>44805</v>
      </c>
      <c r="R70" s="43">
        <v>0.66244234580784989</v>
      </c>
      <c r="T70" s="50">
        <v>47725</v>
      </c>
      <c r="U70" s="43">
        <v>0.47869515105101212</v>
      </c>
      <c r="W70" s="50">
        <v>47725</v>
      </c>
      <c r="X70" s="43">
        <v>0.50064877177716016</v>
      </c>
    </row>
    <row r="71" spans="17:24">
      <c r="Q71" s="50">
        <v>45898</v>
      </c>
      <c r="R71" s="43">
        <v>0.57970721788740609</v>
      </c>
      <c r="T71" s="50">
        <v>49551</v>
      </c>
      <c r="U71" s="43">
        <v>0.39320954164364041</v>
      </c>
      <c r="W71" s="50">
        <v>49551</v>
      </c>
      <c r="X71" s="43">
        <v>0.41200087099325411</v>
      </c>
    </row>
    <row r="72" spans="17:24">
      <c r="Q72" s="50">
        <v>47725</v>
      </c>
      <c r="R72" s="43">
        <v>0.46994485721476925</v>
      </c>
      <c r="T72" s="50">
        <v>49552</v>
      </c>
      <c r="U72" s="43">
        <v>0.39316978688366755</v>
      </c>
      <c r="W72" s="50">
        <v>49552</v>
      </c>
      <c r="X72" s="43">
        <v>0.41195921101042166</v>
      </c>
    </row>
    <row r="73" spans="17:24">
      <c r="Q73" s="50">
        <v>49551</v>
      </c>
      <c r="R73" s="43">
        <v>0.38538486030260921</v>
      </c>
      <c r="T73" s="50">
        <v>51378</v>
      </c>
      <c r="U73" s="43">
        <v>0.32594588696441179</v>
      </c>
      <c r="W73" s="50">
        <v>51378</v>
      </c>
      <c r="X73" s="43">
        <v>0.34267231731656989</v>
      </c>
    </row>
    <row r="74" spans="17:24">
      <c r="Q74" s="50">
        <v>49552</v>
      </c>
      <c r="R74" s="43">
        <v>0.38534567240122664</v>
      </c>
      <c r="T74" s="50">
        <v>51379</v>
      </c>
      <c r="U74" s="43">
        <v>0.32591382598839447</v>
      </c>
      <c r="W74" s="50">
        <v>51379</v>
      </c>
      <c r="X74" s="43">
        <v>0.34263905541850981</v>
      </c>
    </row>
    <row r="75" spans="17:24">
      <c r="Q75" s="50">
        <v>51378</v>
      </c>
      <c r="R75" s="43">
        <v>0.31950467690091189</v>
      </c>
      <c r="T75" s="50">
        <v>55030</v>
      </c>
      <c r="U75" s="43">
        <v>0.22945427729435341</v>
      </c>
      <c r="W75" s="50">
        <v>55030</v>
      </c>
      <c r="X75" s="43">
        <v>0.24200869074153761</v>
      </c>
    </row>
    <row r="76" spans="17:24">
      <c r="Q76" s="50">
        <v>51379</v>
      </c>
      <c r="R76" s="43">
        <v>0.31947339536150626</v>
      </c>
      <c r="T76" s="50">
        <v>55031</v>
      </c>
      <c r="U76" s="43">
        <v>0.22943202029195978</v>
      </c>
      <c r="W76" s="50">
        <v>55031</v>
      </c>
      <c r="X76" s="43">
        <v>0.24198520666462264</v>
      </c>
    </row>
    <row r="77" spans="17:24">
      <c r="Q77" s="50">
        <v>55030</v>
      </c>
      <c r="R77" s="43">
        <v>0.22375224141062544</v>
      </c>
      <c r="T77" s="50">
        <v>58684</v>
      </c>
      <c r="U77" s="43">
        <v>0.16049050015039149</v>
      </c>
      <c r="W77" s="50">
        <v>58684</v>
      </c>
      <c r="X77" s="43">
        <v>0.16985778975049265</v>
      </c>
    </row>
    <row r="78" spans="17:24">
      <c r="Q78" s="50">
        <v>55031</v>
      </c>
      <c r="R78" s="43">
        <v>0.2237302407379482</v>
      </c>
      <c r="T78" s="50" t="e">
        <v>#N/A</v>
      </c>
      <c r="U78" s="43" t="e">
        <v>#N/A</v>
      </c>
      <c r="W78" s="50" t="e">
        <v>#N/A</v>
      </c>
      <c r="X78" s="43" t="e">
        <v>#N/A</v>
      </c>
    </row>
    <row r="79" spans="17:24">
      <c r="Q79" s="50">
        <v>58684</v>
      </c>
      <c r="R79" s="43">
        <v>0.15610276254891986</v>
      </c>
      <c r="T79" s="50" t="e">
        <v>#N/A</v>
      </c>
      <c r="U79" s="43" t="e">
        <v>#N/A</v>
      </c>
      <c r="W79" s="50" t="e">
        <v>#N/A</v>
      </c>
      <c r="X79" s="43" t="e">
        <v>#N/A</v>
      </c>
    </row>
    <row r="80" spans="17:24">
      <c r="Q80" s="50" t="e">
        <v>#N/A</v>
      </c>
      <c r="R80" s="43" t="e">
        <v>#N/A</v>
      </c>
      <c r="T80" s="50" t="e">
        <v>#N/A</v>
      </c>
      <c r="U80" s="43" t="e">
        <v>#N/A</v>
      </c>
      <c r="W80" s="50" t="e">
        <v>#N/A</v>
      </c>
      <c r="X80" s="43" t="e">
        <v>#N/A</v>
      </c>
    </row>
    <row r="81" spans="17:24">
      <c r="Q81" s="50" t="e">
        <v>#N/A</v>
      </c>
      <c r="R81" s="43" t="e">
        <v>#N/A</v>
      </c>
      <c r="T81" s="50" t="e">
        <v>#N/A</v>
      </c>
      <c r="U81" s="43" t="e">
        <v>#N/A</v>
      </c>
      <c r="W81" s="50" t="e">
        <v>#N/A</v>
      </c>
      <c r="X81" s="43" t="e">
        <v>#N/A</v>
      </c>
    </row>
    <row r="82" spans="17:24">
      <c r="Q82" s="50" t="e">
        <v>#N/A</v>
      </c>
      <c r="R82" s="43" t="e">
        <v>#N/A</v>
      </c>
      <c r="T82" s="50" t="e">
        <v>#N/A</v>
      </c>
      <c r="U82" s="43" t="e">
        <v>#N/A</v>
      </c>
      <c r="W82" s="50" t="e">
        <v>#N/A</v>
      </c>
      <c r="X82" s="43" t="e">
        <v>#N/A</v>
      </c>
    </row>
    <row r="83" spans="17:24">
      <c r="Q83" s="50" t="e">
        <v>#N/A</v>
      </c>
      <c r="R83" s="43" t="e">
        <v>#N/A</v>
      </c>
      <c r="T83" s="50" t="e">
        <v>#N/A</v>
      </c>
      <c r="U83" s="43" t="e">
        <v>#N/A</v>
      </c>
      <c r="W83" s="50" t="e">
        <v>#N/A</v>
      </c>
      <c r="X83" s="43" t="e">
        <v>#N/A</v>
      </c>
    </row>
    <row r="84" spans="17:24">
      <c r="Q84" s="50" t="e">
        <v>#N/A</v>
      </c>
      <c r="R84" s="43" t="e">
        <v>#N/A</v>
      </c>
      <c r="T84" s="50" t="e">
        <v>#N/A</v>
      </c>
      <c r="U84" s="43" t="e">
        <v>#N/A</v>
      </c>
      <c r="W84" s="50" t="e">
        <v>#N/A</v>
      </c>
      <c r="X84" s="43" t="e">
        <v>#N/A</v>
      </c>
    </row>
    <row r="85" spans="17:24">
      <c r="Q85" s="50" t="e">
        <v>#N/A</v>
      </c>
      <c r="R85" s="43" t="e">
        <v>#N/A</v>
      </c>
      <c r="T85" s="50" t="e">
        <v>#N/A</v>
      </c>
      <c r="U85" s="43" t="e">
        <v>#N/A</v>
      </c>
      <c r="W85" s="50" t="e">
        <v>#N/A</v>
      </c>
      <c r="X85" s="43" t="e">
        <v>#N/A</v>
      </c>
    </row>
    <row r="86" spans="17:24">
      <c r="Q86" s="50" t="e">
        <v>#N/A</v>
      </c>
      <c r="R86" s="43" t="e">
        <v>#N/A</v>
      </c>
      <c r="T86" s="50" t="e">
        <v>#N/A</v>
      </c>
      <c r="U86" s="43" t="e">
        <v>#N/A</v>
      </c>
      <c r="W86" s="50" t="e">
        <v>#N/A</v>
      </c>
      <c r="X86" s="43" t="e">
        <v>#N/A</v>
      </c>
    </row>
    <row r="87" spans="17:24">
      <c r="Q87" s="50" t="e">
        <v>#N/A</v>
      </c>
      <c r="R87" s="43" t="e">
        <v>#N/A</v>
      </c>
      <c r="T87" s="50" t="e">
        <v>#N/A</v>
      </c>
      <c r="U87" s="43" t="e">
        <v>#N/A</v>
      </c>
      <c r="W87" s="50" t="e">
        <v>#N/A</v>
      </c>
      <c r="X87" s="43" t="e">
        <v>#N/A</v>
      </c>
    </row>
    <row r="88" spans="17:24">
      <c r="Q88" s="50" t="e">
        <v>#N/A</v>
      </c>
      <c r="R88" s="43" t="e">
        <v>#N/A</v>
      </c>
      <c r="T88" s="50" t="e">
        <v>#N/A</v>
      </c>
      <c r="U88" s="43" t="e">
        <v>#N/A</v>
      </c>
      <c r="W88" s="50" t="e">
        <v>#N/A</v>
      </c>
      <c r="X88" s="43" t="e">
        <v>#N/A</v>
      </c>
    </row>
    <row r="89" spans="17:24">
      <c r="Q89" s="50" t="e">
        <v>#N/A</v>
      </c>
      <c r="R89" s="43" t="e">
        <v>#N/A</v>
      </c>
      <c r="T89" s="50" t="e">
        <v>#N/A</v>
      </c>
      <c r="U89" s="43" t="e">
        <v>#N/A</v>
      </c>
      <c r="W89" s="50" t="e">
        <v>#N/A</v>
      </c>
      <c r="X89" s="43" t="e">
        <v>#N/A</v>
      </c>
    </row>
    <row r="90" spans="17:24">
      <c r="Q90" s="50" t="e">
        <v>#N/A</v>
      </c>
      <c r="R90" s="43" t="e">
        <v>#N/A</v>
      </c>
      <c r="T90" s="50" t="e">
        <v>#N/A</v>
      </c>
      <c r="U90" s="43" t="e">
        <v>#N/A</v>
      </c>
      <c r="W90" s="50" t="e">
        <v>#N/A</v>
      </c>
      <c r="X90" s="43" t="e">
        <v>#N/A</v>
      </c>
    </row>
    <row r="91" spans="17:24">
      <c r="Q91" s="50" t="e">
        <v>#N/A</v>
      </c>
      <c r="R91" s="43" t="e">
        <v>#N/A</v>
      </c>
      <c r="T91" s="50" t="e">
        <v>#N/A</v>
      </c>
      <c r="U91" s="43" t="e">
        <v>#N/A</v>
      </c>
      <c r="W91" s="50" t="e">
        <v>#N/A</v>
      </c>
      <c r="X91" s="43" t="e">
        <v>#N/A</v>
      </c>
    </row>
    <row r="92" spans="17:24">
      <c r="Q92" s="50" t="e">
        <v>#N/A</v>
      </c>
      <c r="R92" s="43" t="e">
        <v>#N/A</v>
      </c>
      <c r="T92" s="50" t="e">
        <v>#N/A</v>
      </c>
      <c r="U92" s="43" t="e">
        <v>#N/A</v>
      </c>
      <c r="W92" s="50" t="e">
        <v>#N/A</v>
      </c>
      <c r="X92" s="43" t="e">
        <v>#N/A</v>
      </c>
    </row>
    <row r="93" spans="17:24">
      <c r="Q93" s="50" t="e">
        <v>#N/A</v>
      </c>
      <c r="R93" s="43" t="e">
        <v>#N/A</v>
      </c>
      <c r="T93" s="50" t="e">
        <v>#N/A</v>
      </c>
      <c r="U93" s="43" t="e">
        <v>#N/A</v>
      </c>
      <c r="W93" s="50" t="e">
        <v>#N/A</v>
      </c>
      <c r="X93" s="43" t="e">
        <v>#N/A</v>
      </c>
    </row>
    <row r="94" spans="17:24">
      <c r="Q94" s="50" t="e">
        <v>#N/A</v>
      </c>
      <c r="R94" s="43" t="e">
        <v>#N/A</v>
      </c>
      <c r="T94" s="50" t="e">
        <v>#N/A</v>
      </c>
      <c r="U94" s="43" t="e">
        <v>#N/A</v>
      </c>
      <c r="W94" s="50" t="e">
        <v>#N/A</v>
      </c>
      <c r="X94" s="43" t="e">
        <v>#N/A</v>
      </c>
    </row>
    <row r="95" spans="17:24">
      <c r="Q95" s="50" t="e">
        <v>#N/A</v>
      </c>
      <c r="R95" s="43" t="e">
        <v>#N/A</v>
      </c>
      <c r="T95" s="50" t="e">
        <v>#N/A</v>
      </c>
      <c r="U95" s="43" t="e">
        <v>#N/A</v>
      </c>
      <c r="W95" s="50" t="e">
        <v>#N/A</v>
      </c>
      <c r="X95" s="43" t="e">
        <v>#N/A</v>
      </c>
    </row>
    <row r="96" spans="17:24">
      <c r="Q96" s="50" t="e">
        <v>#N/A</v>
      </c>
      <c r="R96" s="43" t="e">
        <v>#N/A</v>
      </c>
      <c r="T96" s="50" t="e">
        <v>#N/A</v>
      </c>
      <c r="U96" s="43" t="e">
        <v>#N/A</v>
      </c>
      <c r="W96" s="50" t="e">
        <v>#N/A</v>
      </c>
      <c r="X96" s="43" t="e">
        <v>#N/A</v>
      </c>
    </row>
    <row r="97" spans="17:24">
      <c r="Q97" s="50" t="e">
        <v>#N/A</v>
      </c>
      <c r="R97" s="43" t="e">
        <v>#N/A</v>
      </c>
      <c r="T97" s="50" t="e">
        <v>#N/A</v>
      </c>
      <c r="U97" s="43" t="e">
        <v>#N/A</v>
      </c>
      <c r="W97" s="50" t="e">
        <v>#N/A</v>
      </c>
      <c r="X97" s="43" t="e">
        <v>#N/A</v>
      </c>
    </row>
    <row r="98" spans="17:24">
      <c r="Q98" s="50" t="e">
        <v>#N/A</v>
      </c>
      <c r="R98" s="43" t="e">
        <v>#N/A</v>
      </c>
      <c r="T98" s="50" t="e">
        <v>#N/A</v>
      </c>
      <c r="U98" s="43" t="e">
        <v>#N/A</v>
      </c>
      <c r="W98" s="50" t="e">
        <v>#N/A</v>
      </c>
      <c r="X98" s="43" t="e">
        <v>#N/A</v>
      </c>
    </row>
  </sheetData>
  <mergeCells count="8">
    <mergeCell ref="AC6:AE6"/>
    <mergeCell ref="AF6:AH6"/>
    <mergeCell ref="D5:F5"/>
    <mergeCell ref="G5:I5"/>
    <mergeCell ref="K6:M6"/>
    <mergeCell ref="N6:P6"/>
    <mergeCell ref="T6:V6"/>
    <mergeCell ref="W6:Y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07"/>
  <sheetViews>
    <sheetView workbookViewId="0">
      <selection activeCell="B4" sqref="B4"/>
    </sheetView>
  </sheetViews>
  <sheetFormatPr defaultRowHeight="15"/>
  <cols>
    <col min="1" max="1" width="58" style="42" customWidth="1"/>
    <col min="2" max="2" width="32.140625" style="42" bestFit="1" customWidth="1"/>
    <col min="3" max="3" width="18.28515625" style="42" customWidth="1"/>
    <col min="4" max="6" width="14.42578125" style="42" customWidth="1"/>
    <col min="7" max="7" width="15.5703125" style="42" bestFit="1" customWidth="1"/>
    <col min="8" max="9" width="15.5703125" style="42" customWidth="1"/>
    <col min="10" max="19" width="13" style="42" customWidth="1"/>
    <col min="20" max="20" width="17.5703125" style="42" bestFit="1" customWidth="1"/>
    <col min="21" max="21" width="17.5703125" style="42" customWidth="1"/>
    <col min="22" max="22" width="22" style="42" bestFit="1" customWidth="1"/>
    <col min="23" max="23" width="12.7109375" style="42" customWidth="1"/>
    <col min="24" max="24" width="17.5703125" style="42" customWidth="1"/>
    <col min="25" max="27" width="11.7109375" style="42" customWidth="1"/>
    <col min="28" max="28" width="19" style="42" bestFit="1" customWidth="1"/>
    <col min="29" max="29" width="19" style="42" customWidth="1"/>
    <col min="30" max="30" width="16.5703125" style="42" bestFit="1" customWidth="1"/>
    <col min="31" max="31" width="13.140625" style="42" bestFit="1" customWidth="1"/>
    <col min="32" max="33" width="13.140625" style="42" customWidth="1"/>
    <col min="34" max="34" width="10.85546875" style="42" bestFit="1" customWidth="1"/>
    <col min="35" max="35" width="10" style="42" bestFit="1" customWidth="1"/>
    <col min="36" max="36" width="19.5703125" style="42" bestFit="1" customWidth="1"/>
    <col min="37" max="37" width="28.85546875" style="42" customWidth="1"/>
    <col min="38" max="38" width="17.5703125" style="42" customWidth="1"/>
    <col min="39" max="39" width="11.85546875" style="42" customWidth="1"/>
    <col min="40" max="40" width="13.140625" style="42" bestFit="1" customWidth="1"/>
    <col min="41" max="41" width="17.5703125" style="42" bestFit="1" customWidth="1"/>
    <col min="42" max="42" width="18.5703125" style="42" customWidth="1"/>
    <col min="43" max="43" width="54.5703125" style="42" customWidth="1"/>
    <col min="44" max="44" width="28.5703125" style="42" customWidth="1"/>
    <col min="45" max="45" width="18.5703125" style="42" customWidth="1"/>
    <col min="46" max="46" width="14.42578125" style="42" customWidth="1"/>
    <col min="47" max="47" width="15.5703125" style="42" customWidth="1"/>
    <col min="48" max="48" width="23" style="42" customWidth="1"/>
    <col min="49" max="49" width="22" style="42" customWidth="1"/>
    <col min="50" max="50" width="12.7109375" style="42" customWidth="1"/>
    <col min="51" max="51" width="28.5703125" style="42" customWidth="1"/>
    <col min="52" max="53" width="15.140625" style="42" customWidth="1"/>
    <col min="54" max="54" width="32.42578125" style="42" customWidth="1"/>
    <col min="55" max="55" width="22.28515625" style="42" customWidth="1"/>
    <col min="56" max="56" width="23" style="42" customWidth="1"/>
    <col min="57" max="57" width="13.7109375" style="42" customWidth="1"/>
    <col min="58" max="58" width="22.28515625" style="42" customWidth="1"/>
    <col min="59" max="59" width="12.7109375" style="42" customWidth="1"/>
    <col min="60" max="61" width="19" style="42" customWidth="1"/>
    <col min="62" max="62" width="16.5703125" style="42" customWidth="1"/>
    <col min="63" max="63" width="32" style="42" customWidth="1"/>
    <col min="64" max="64" width="32.42578125" style="42" customWidth="1"/>
    <col min="65" max="65" width="19.5703125" style="42" customWidth="1"/>
    <col min="66" max="66" width="28.85546875" style="42" customWidth="1"/>
    <col min="67" max="67" width="26.140625" style="42" customWidth="1"/>
    <col min="68" max="68" width="17.5703125" style="42" customWidth="1"/>
    <col min="69" max="69" width="10.85546875" style="42" bestFit="1" customWidth="1"/>
    <col min="70" max="70" width="12" style="42" customWidth="1"/>
    <col min="71" max="71" width="27.140625" style="42" customWidth="1"/>
    <col min="72" max="72" width="28.42578125" style="42" customWidth="1"/>
    <col min="73" max="73" width="17.5703125" style="42" customWidth="1"/>
    <col min="74" max="74" width="12.85546875" style="42" customWidth="1"/>
    <col min="75" max="75" width="12.28515625" style="42" customWidth="1"/>
    <col min="76" max="76" width="22" style="42" customWidth="1"/>
    <col min="77" max="77" width="12.7109375" style="42" customWidth="1"/>
    <col min="78" max="78" width="28.5703125" style="42" customWidth="1"/>
    <col min="79" max="79" width="54.5703125" style="42" customWidth="1"/>
    <col min="80" max="80" width="28.5703125" style="42" customWidth="1"/>
    <col min="81" max="81" width="18.5703125" style="42" customWidth="1"/>
    <col min="82" max="82" width="14.42578125" style="42" customWidth="1"/>
    <col min="83" max="83" width="16.7109375" style="42" customWidth="1"/>
    <col min="84" max="84" width="23" style="42" customWidth="1"/>
    <col min="85" max="85" width="22" style="42" customWidth="1"/>
    <col min="86" max="86" width="12.7109375" style="42" customWidth="1"/>
    <col min="87" max="87" width="28.5703125" style="42" customWidth="1"/>
    <col min="88" max="89" width="15.140625" style="42" customWidth="1"/>
    <col min="90" max="90" width="31.42578125" style="42" customWidth="1"/>
    <col min="91" max="91" width="22.28515625" style="42" customWidth="1"/>
    <col min="92" max="92" width="23" style="42" customWidth="1"/>
    <col min="93" max="93" width="13.7109375" style="42" customWidth="1"/>
    <col min="94" max="94" width="22.28515625" style="42" customWidth="1"/>
    <col min="95" max="95" width="11.7109375" style="42" customWidth="1"/>
    <col min="96" max="96" width="19" style="42" customWidth="1"/>
    <col min="97" max="97" width="17" style="42" bestFit="1" customWidth="1"/>
    <col min="98" max="98" width="16.5703125" style="42" bestFit="1" customWidth="1"/>
    <col min="99" max="99" width="31.140625" style="42" bestFit="1" customWidth="1"/>
    <col min="100" max="100" width="32.42578125" style="42" bestFit="1" customWidth="1"/>
    <col min="101" max="101" width="19.5703125" style="42" bestFit="1" customWidth="1"/>
    <col min="102" max="102" width="26.140625" style="42" bestFit="1" customWidth="1"/>
    <col min="103" max="103" width="28.42578125" style="42" bestFit="1" customWidth="1"/>
    <col min="104" max="104" width="10.85546875" style="42" bestFit="1" customWidth="1"/>
    <col min="105" max="105" width="12" style="42" bestFit="1" customWidth="1"/>
    <col min="106" max="108" width="9.140625" style="42"/>
    <col min="109" max="109" width="54.5703125" style="42" bestFit="1" customWidth="1"/>
    <col min="110" max="110" width="28.5703125" style="42" bestFit="1" customWidth="1"/>
    <col min="111" max="111" width="18.5703125" style="42" bestFit="1" customWidth="1"/>
    <col min="112" max="112" width="14.42578125" style="42" bestFit="1" customWidth="1"/>
    <col min="113" max="113" width="16.7109375" style="42" bestFit="1" customWidth="1"/>
    <col min="114" max="114" width="23" style="42" bestFit="1" customWidth="1"/>
    <col min="115" max="115" width="22" style="42" bestFit="1" customWidth="1"/>
    <col min="116" max="116" width="12.7109375" style="42" bestFit="1" customWidth="1"/>
    <col min="117" max="117" width="28.5703125" style="42" bestFit="1" customWidth="1"/>
    <col min="118" max="119" width="15.140625" style="42" bestFit="1" customWidth="1"/>
    <col min="120" max="120" width="32.42578125" style="42" bestFit="1" customWidth="1"/>
    <col min="121" max="121" width="22.28515625" style="42" bestFit="1" customWidth="1"/>
    <col min="122" max="122" width="23" style="42" bestFit="1" customWidth="1"/>
    <col min="123" max="123" width="13.7109375" style="42" bestFit="1" customWidth="1"/>
    <col min="124" max="124" width="22.28515625" style="42" bestFit="1" customWidth="1"/>
    <col min="125" max="125" width="11.7109375" style="42" bestFit="1" customWidth="1"/>
    <col min="126" max="126" width="19" style="42" bestFit="1" customWidth="1"/>
    <col min="127" max="127" width="17" style="42" bestFit="1" customWidth="1"/>
    <col min="128" max="128" width="16.5703125" style="42" bestFit="1" customWidth="1"/>
    <col min="129" max="129" width="31.42578125" style="42" bestFit="1" customWidth="1"/>
    <col min="130" max="130" width="32.42578125" style="42" bestFit="1" customWidth="1"/>
    <col min="131" max="131" width="19.5703125" style="42" bestFit="1" customWidth="1"/>
    <col min="132" max="132" width="26.140625" style="42" bestFit="1" customWidth="1"/>
    <col min="133" max="133" width="28.42578125" style="42" bestFit="1" customWidth="1"/>
    <col min="134" max="134" width="10.85546875" style="42" bestFit="1" customWidth="1"/>
    <col min="135" max="135" width="12" style="42" bestFit="1" customWidth="1"/>
    <col min="136" max="136" width="9.140625" style="42"/>
    <col min="137" max="137" width="66.42578125" style="42" customWidth="1"/>
    <col min="138" max="138" width="40.5703125" style="42" customWidth="1"/>
    <col min="139" max="139" width="30.5703125" style="42" customWidth="1"/>
    <col min="140" max="140" width="14.42578125" style="42" customWidth="1"/>
    <col min="141" max="141" width="15.5703125" style="42" customWidth="1"/>
    <col min="142" max="142" width="23" style="42" customWidth="1"/>
    <col min="143" max="143" width="22" style="42" customWidth="1"/>
    <col min="144" max="144" width="12.7109375" style="42" customWidth="1"/>
    <col min="145" max="145" width="40.5703125" style="42" customWidth="1"/>
    <col min="146" max="147" width="15.140625" style="42" customWidth="1"/>
    <col min="148" max="148" width="32.42578125" style="42" customWidth="1"/>
    <col min="149" max="149" width="16.140625" style="42" customWidth="1"/>
    <col min="150" max="150" width="23" style="42" customWidth="1"/>
    <col min="151" max="151" width="13.7109375" style="42" customWidth="1"/>
    <col min="152" max="152" width="16.140625" style="42" customWidth="1"/>
    <col min="153" max="153" width="11.7109375" style="42" customWidth="1"/>
    <col min="154" max="154" width="19" style="42" customWidth="1"/>
    <col min="155" max="155" width="17" style="42" customWidth="1"/>
    <col min="156" max="156" width="16.5703125" style="42" customWidth="1"/>
    <col min="157" max="157" width="29.140625" style="42" customWidth="1"/>
    <col min="158" max="158" width="32.42578125" style="42" customWidth="1"/>
    <col min="159" max="159" width="19.5703125" style="42" customWidth="1"/>
    <col min="160" max="160" width="28.85546875" style="42" customWidth="1"/>
    <col min="161" max="161" width="26.140625" style="42" customWidth="1"/>
    <col min="162" max="162" width="16.140625" style="42" customWidth="1"/>
    <col min="163" max="163" width="10.85546875" style="42" customWidth="1"/>
    <col min="164" max="164" width="12" style="42" customWidth="1"/>
    <col min="165" max="165" width="27.140625" style="42" customWidth="1"/>
    <col min="166" max="166" width="28.42578125" style="42" customWidth="1"/>
    <col min="167" max="167" width="16.140625" style="42" customWidth="1"/>
    <col min="168" max="168" width="12.85546875" style="42" customWidth="1"/>
    <col min="169" max="169" width="12.28515625" style="42" customWidth="1"/>
    <col min="170" max="16384" width="9.140625" style="42"/>
  </cols>
  <sheetData>
    <row r="1" spans="1:43" ht="21.75" thickBot="1">
      <c r="A1" s="60" t="s">
        <v>43</v>
      </c>
      <c r="K1" s="59" t="s">
        <v>61</v>
      </c>
      <c r="L1" s="59"/>
      <c r="T1" s="59" t="s">
        <v>62</v>
      </c>
      <c r="U1" s="59"/>
      <c r="AC1" s="59" t="s">
        <v>63</v>
      </c>
      <c r="AD1" s="59"/>
      <c r="AL1" s="59" t="s">
        <v>66</v>
      </c>
      <c r="AM1" s="59"/>
    </row>
    <row r="2" spans="1:43" ht="15.75" thickBot="1">
      <c r="B2" s="63" t="s">
        <v>35</v>
      </c>
      <c r="K2" s="42" t="str">
        <f>_xll.MaRVL_CreateSimpleYieldCurve(K1&amp;"-SPD",B3,L8:L31,R8:R31,$B$15,$B$16,$B$17,$B$14:$B$17)</f>
        <v>#VALUE: could not read list of dates</v>
      </c>
      <c r="T2" s="42" t="str">
        <f>_xll.MaRVL_CreateSimpleYieldCurve(T1&amp;"-SPD",B3,U8:U31,AA8:AA31,$B$15,$B$16,$B$17,$B$14:$B$17)</f>
        <v>EUR-LIBOR-BBA-6M-SPD:1</v>
      </c>
      <c r="AC2" s="42" t="str">
        <f>_xll.MaRVL_CreateSimpleYieldCurve(AC1&amp;"-SPD",B3,AD8:AD31,AJ8:AJ31,$B$15,$B$16,$B$17,$B$14:$B$17)</f>
        <v>EUR-LIBOR-BBA-1M-SPD:1</v>
      </c>
      <c r="AL2" s="42" t="str">
        <f>_xll.MaRVL_CreateSimpleYieldCurve(AL1&amp;"-SPD",B3,AL7:AL30,AQ7:AQ30,$B$15,$B$16,$B$17,$B$14:$B$17)</f>
        <v>EUR-BASIS-SPD:1</v>
      </c>
    </row>
    <row r="3" spans="1:43">
      <c r="B3" s="52">
        <f>_xll.MaRVL_GetNameValuePair(B2)</f>
        <v>40420</v>
      </c>
      <c r="D3" s="59" t="s">
        <v>31</v>
      </c>
      <c r="E3" s="59"/>
      <c r="F3" s="59" t="s">
        <v>45</v>
      </c>
      <c r="K3" s="42" t="str">
        <f>_xll.MaRVL_JoinBasisCurve($F$3,K1&amp;"-SPD",$B$16,$B$17)</f>
        <v>_15_16QACT360:7</v>
      </c>
      <c r="T3" s="42" t="str">
        <f>_xll.MaRVL_JoinBasisCurve($F$3,T1&amp;"-SPD",$B$16,$B$17)</f>
        <v>_15_17QACT360:7</v>
      </c>
      <c r="AC3" s="42" t="str">
        <f>_xll.MaRVL_JoinBasisCurve($F$3,AC1&amp;"-SPD",$B$16,$B$17)</f>
        <v>_15_18QACT360:7</v>
      </c>
      <c r="AL3" s="42" t="str">
        <f>_xll.MaRVL_JoinBasisCurve($F$3,AL1&amp;"-SPD",$B$16,$B$17)</f>
        <v>_15_19QACT360:11</v>
      </c>
    </row>
    <row r="4" spans="1:43" ht="15.75" thickBot="1">
      <c r="D4" s="42" t="str">
        <f>_xll.MaRVL_CreateSimpleYieldCurve(D3,B3,E7:E38,H7:H38,$B$15,$B$16,$B$17,$B$14:$B$17)</f>
        <v>EUR-LIBOR-SENIOR:1</v>
      </c>
      <c r="F4" s="42" t="str">
        <f>_xll.MaRVL_CreateSimpleYieldCurve(F3,B3,E7:E38,H7:H38,$B$15,$B$16,$B$17,$B$14:$B$17)</f>
        <v>EUR-LIBOR-BBA-3M:1</v>
      </c>
      <c r="K4" s="42" t="str">
        <f>_xll.MaRVL_CreateSimpleYieldCurve(K1,B3,Q42:Q99,R42:R99,,,,$B$14:$B$17)</f>
        <v>EUR-LIBOR-BBA-12M:1</v>
      </c>
      <c r="T4" s="42" t="str">
        <f>_xll.MaRVL_CreateSimpleYieldCurve(T1,B3,T42:T99,U42:U99,,,,$B$14:$B$17)</f>
        <v>EUR-LIBOR-BBA-6M:1</v>
      </c>
      <c r="AC4" s="42" t="str">
        <f>_xll.MaRVL_CreateSimpleYieldCurve(AC1,B3,W42:W70,X42:X70,,,,$B$14:$B$17)</f>
        <v>EUR-LIBOR-BBA-1M:1</v>
      </c>
      <c r="AL4" s="42" t="str">
        <f>_xll.MaRVL_CreateSimpleYieldCurve(AL1,B3,Z42:Z107,AA42:AA107,,,,$B$14:$B$17)</f>
        <v>EUR-BASIS:1</v>
      </c>
    </row>
    <row r="5" spans="1:43" ht="15.75" thickBot="1">
      <c r="A5" s="46" t="s">
        <v>19</v>
      </c>
      <c r="B5" s="49" t="s">
        <v>20</v>
      </c>
      <c r="D5" s="90" t="s">
        <v>11</v>
      </c>
      <c r="E5" s="91"/>
      <c r="F5" s="92"/>
      <c r="G5" s="90" t="s">
        <v>70</v>
      </c>
      <c r="H5" s="91"/>
      <c r="I5" s="92"/>
      <c r="K5" s="58" t="s">
        <v>23</v>
      </c>
      <c r="L5" s="58"/>
      <c r="T5" s="58" t="s">
        <v>23</v>
      </c>
      <c r="U5" s="58"/>
      <c r="AC5" s="58" t="s">
        <v>23</v>
      </c>
      <c r="AD5" s="58"/>
      <c r="AL5" s="58" t="s">
        <v>23</v>
      </c>
      <c r="AM5" s="58"/>
    </row>
    <row r="6" spans="1:43" ht="15.75" thickBot="1">
      <c r="A6" s="47" t="str">
        <f>D3</f>
        <v>EUR-LIBOR-SENIOR</v>
      </c>
      <c r="B6" s="48" t="str">
        <f>D4</f>
        <v>EUR-LIBOR-SENIOR:1</v>
      </c>
      <c r="D6" s="34" t="s">
        <v>68</v>
      </c>
      <c r="E6" s="34" t="s">
        <v>69</v>
      </c>
      <c r="F6" s="34" t="s">
        <v>72</v>
      </c>
      <c r="G6" s="34" t="s">
        <v>68</v>
      </c>
      <c r="H6" s="34" t="s">
        <v>69</v>
      </c>
      <c r="I6" s="34" t="s">
        <v>71</v>
      </c>
      <c r="K6" s="90" t="s">
        <v>11</v>
      </c>
      <c r="L6" s="91"/>
      <c r="M6" s="92"/>
      <c r="N6" s="90" t="s">
        <v>48</v>
      </c>
      <c r="O6" s="91"/>
      <c r="P6" s="92"/>
      <c r="T6" s="90" t="s">
        <v>11</v>
      </c>
      <c r="U6" s="91"/>
      <c r="V6" s="92"/>
      <c r="W6" s="90" t="s">
        <v>48</v>
      </c>
      <c r="X6" s="91"/>
      <c r="Y6" s="92"/>
      <c r="AC6" s="90" t="s">
        <v>11</v>
      </c>
      <c r="AD6" s="91"/>
      <c r="AE6" s="92"/>
      <c r="AF6" s="90" t="s">
        <v>48</v>
      </c>
      <c r="AG6" s="91"/>
      <c r="AH6" s="92"/>
      <c r="AL6" s="46" t="s">
        <v>11</v>
      </c>
      <c r="AM6" s="54" t="s">
        <v>47</v>
      </c>
      <c r="AN6" s="54" t="s">
        <v>13</v>
      </c>
      <c r="AO6" s="54" t="s">
        <v>48</v>
      </c>
      <c r="AP6" s="54" t="s">
        <v>14</v>
      </c>
      <c r="AQ6" s="49" t="s">
        <v>2</v>
      </c>
    </row>
    <row r="7" spans="1:43" ht="15.75" thickBot="1">
      <c r="A7" s="45" t="str">
        <f>F3</f>
        <v>EUR-LIBOR-BBA-3M</v>
      </c>
      <c r="B7" s="43" t="str">
        <f>F4</f>
        <v>EUR-LIBOR-BBA-3M:1</v>
      </c>
      <c r="D7" s="50">
        <v>40421</v>
      </c>
      <c r="E7" s="50">
        <v>40421</v>
      </c>
      <c r="F7" s="43" t="b">
        <f t="shared" ref="F7:F31" si="0">E7=D7</f>
        <v>1</v>
      </c>
      <c r="G7" s="35">
        <v>3.9018807000000002E-3</v>
      </c>
      <c r="H7" s="36">
        <v>3.9018807226467401E-3</v>
      </c>
      <c r="I7" s="37">
        <f t="shared" ref="I7:I31" si="1">H7-G7</f>
        <v>2.2646739952086881E-11</v>
      </c>
      <c r="K7" s="34" t="s">
        <v>68</v>
      </c>
      <c r="L7" s="34" t="s">
        <v>69</v>
      </c>
      <c r="M7" s="34" t="s">
        <v>72</v>
      </c>
      <c r="N7" s="34" t="s">
        <v>68</v>
      </c>
      <c r="O7" s="34" t="s">
        <v>69</v>
      </c>
      <c r="P7" s="34" t="s">
        <v>71</v>
      </c>
      <c r="Q7" s="54" t="s">
        <v>14</v>
      </c>
      <c r="R7" s="49" t="s">
        <v>2</v>
      </c>
      <c r="T7" s="34" t="s">
        <v>68</v>
      </c>
      <c r="U7" s="34" t="s">
        <v>69</v>
      </c>
      <c r="V7" s="34" t="s">
        <v>72</v>
      </c>
      <c r="W7" s="34" t="s">
        <v>68</v>
      </c>
      <c r="X7" s="34" t="s">
        <v>69</v>
      </c>
      <c r="Y7" s="34" t="s">
        <v>71</v>
      </c>
      <c r="Z7" s="54" t="s">
        <v>14</v>
      </c>
      <c r="AA7" s="49" t="s">
        <v>2</v>
      </c>
      <c r="AC7" s="34" t="s">
        <v>68</v>
      </c>
      <c r="AD7" s="34" t="s">
        <v>69</v>
      </c>
      <c r="AE7" s="34" t="s">
        <v>72</v>
      </c>
      <c r="AF7" s="34" t="s">
        <v>68</v>
      </c>
      <c r="AG7" s="34" t="s">
        <v>69</v>
      </c>
      <c r="AH7" s="34" t="s">
        <v>71</v>
      </c>
      <c r="AI7" s="33" t="s">
        <v>14</v>
      </c>
      <c r="AJ7" s="33" t="s">
        <v>2</v>
      </c>
      <c r="AL7" s="52">
        <v>40452</v>
      </c>
      <c r="AM7" s="61">
        <v>32</v>
      </c>
      <c r="AN7" s="57">
        <v>0.30170901999999999</v>
      </c>
      <c r="AO7" s="53">
        <f>AN7/100</f>
        <v>3.0170902000000001E-3</v>
      </c>
      <c r="AP7" s="62">
        <f t="array" ref="AP7:AP30">_xll.MaRVL_GetRate($F$4,J3,AL7:AL30,$B$15,$B$16,$B$17)</f>
        <v>6.1107088935905551E-3</v>
      </c>
      <c r="AQ7" s="51">
        <f>AO7-AP7</f>
        <v>-3.093618693590555E-3</v>
      </c>
    </row>
    <row r="8" spans="1:43">
      <c r="A8" s="40" t="str">
        <f>K1</f>
        <v>EUR-LIBOR-BBA-12M</v>
      </c>
      <c r="B8" s="42" t="str">
        <f>K4</f>
        <v>EUR-LIBOR-BBA-12M:1</v>
      </c>
      <c r="D8" s="50">
        <v>40452</v>
      </c>
      <c r="E8" s="50">
        <v>40452</v>
      </c>
      <c r="F8" s="43" t="b">
        <f t="shared" si="0"/>
        <v>1</v>
      </c>
      <c r="G8" s="35">
        <v>6.1107089000000002E-3</v>
      </c>
      <c r="H8" s="36">
        <v>6.1107088935896704E-3</v>
      </c>
      <c r="I8" s="37">
        <f t="shared" si="1"/>
        <v>-6.4103297323092612E-12</v>
      </c>
      <c r="K8" s="52">
        <v>40421</v>
      </c>
      <c r="L8" s="50"/>
      <c r="M8" s="57" t="b">
        <f>K8=L8</f>
        <v>0</v>
      </c>
      <c r="N8" s="53">
        <v>8.5590426000000004E-3</v>
      </c>
      <c r="O8" s="39"/>
      <c r="P8" s="37">
        <f>O8-N8</f>
        <v>-8.5590426000000004E-3</v>
      </c>
      <c r="Q8" s="56" t="e">
        <f t="array" ref="Q8:Q31">_xll.MaRVL_GetRate($F$4,B3,L8:L31,$B$15,$B$16,$B$17)</f>
        <v>#VALUE!</v>
      </c>
      <c r="R8" s="51" t="e">
        <f t="shared" ref="R8:R28" si="2">N8-Q8</f>
        <v>#VALUE!</v>
      </c>
      <c r="T8" s="52">
        <v>40421</v>
      </c>
      <c r="U8" s="50">
        <v>40421</v>
      </c>
      <c r="V8" s="57" t="b">
        <f>T8=U8</f>
        <v>1</v>
      </c>
      <c r="W8" s="53">
        <v>6.5292639999999999E-3</v>
      </c>
      <c r="X8" s="39">
        <v>6.52926398457332E-3</v>
      </c>
      <c r="Y8" s="37">
        <f>X8-W8</f>
        <v>-1.5426679898788986E-11</v>
      </c>
      <c r="Z8" s="56">
        <f t="array" ref="Z8:Z31">_xll.MaRVL_GetRate($F$4,B3,U8:U31,$B$15,$B$16,$B$17)</f>
        <v>3.9018807226467445E-3</v>
      </c>
      <c r="AA8" s="51">
        <f t="shared" ref="AA8:AA28" si="3">W8-Z8</f>
        <v>2.6273832773532554E-3</v>
      </c>
      <c r="AC8" s="52">
        <v>40421</v>
      </c>
      <c r="AD8" s="50">
        <v>40421</v>
      </c>
      <c r="AE8" s="57" t="b">
        <f>AC8=AD8</f>
        <v>1</v>
      </c>
      <c r="AF8" s="53">
        <v>3.9018807000000002E-3</v>
      </c>
      <c r="AG8" s="39">
        <v>3.9018807022426199E-3</v>
      </c>
      <c r="AH8" s="37">
        <f>AG8-AF8</f>
        <v>2.2426197184011176E-12</v>
      </c>
      <c r="AI8" s="56">
        <f t="array" ref="AI8:AI31">_xll.MaRVL_GetRate($F$4,B3,AD8:AD31,$B$15,$B$16,$B$17)</f>
        <v>3.9018807226467445E-3</v>
      </c>
      <c r="AJ8" s="51">
        <f t="shared" ref="AJ8:AJ28" si="4">AF8-AI8</f>
        <v>-2.2646744288895571E-11</v>
      </c>
      <c r="AL8" s="50">
        <v>40483</v>
      </c>
      <c r="AM8" s="61">
        <v>63</v>
      </c>
      <c r="AN8" s="55">
        <v>0.33648013999999998</v>
      </c>
      <c r="AO8" s="53">
        <f t="shared" ref="AO8:AO30" si="5">AN8/100</f>
        <v>3.3648013999999999E-3</v>
      </c>
      <c r="AP8" s="56">
        <v>7.0704767694751425E-3</v>
      </c>
      <c r="AQ8" s="51">
        <f>AO8-AP8</f>
        <v>-3.7056753694751426E-3</v>
      </c>
    </row>
    <row r="9" spans="1:43">
      <c r="A9" s="45" t="str">
        <f>T1</f>
        <v>EUR-LIBOR-BBA-6M</v>
      </c>
      <c r="B9" s="43" t="str">
        <f>T4</f>
        <v>EUR-LIBOR-BBA-6M:1</v>
      </c>
      <c r="D9" s="50">
        <v>40483</v>
      </c>
      <c r="E9" s="50">
        <v>40483</v>
      </c>
      <c r="F9" s="43" t="b">
        <f t="shared" si="0"/>
        <v>1</v>
      </c>
      <c r="G9" s="35">
        <v>7.0704774000000005E-3</v>
      </c>
      <c r="H9" s="36">
        <v>7.0704767694760298E-3</v>
      </c>
      <c r="I9" s="37">
        <f t="shared" si="1"/>
        <v>-6.3052397070856303E-10</v>
      </c>
      <c r="K9" s="50">
        <v>40452</v>
      </c>
      <c r="L9" s="50"/>
      <c r="M9" s="57" t="b">
        <f t="shared" ref="M9:M31" si="6">K9=L9</f>
        <v>0</v>
      </c>
      <c r="N9" s="53">
        <v>1.0767387E-2</v>
      </c>
      <c r="O9" s="39"/>
      <c r="P9" s="37">
        <f t="shared" ref="P9:P31" si="7">O9-N9</f>
        <v>-1.0767387E-2</v>
      </c>
      <c r="Q9" s="56" t="e">
        <v>#N/A</v>
      </c>
      <c r="R9" s="51" t="e">
        <f t="shared" si="2"/>
        <v>#N/A</v>
      </c>
      <c r="T9" s="50">
        <v>40452</v>
      </c>
      <c r="U9" s="50">
        <v>40452</v>
      </c>
      <c r="V9" s="57" t="b">
        <f t="shared" ref="V9:V31" si="8">T9=U9</f>
        <v>1</v>
      </c>
      <c r="W9" s="53">
        <v>8.7380203999999993E-3</v>
      </c>
      <c r="X9" s="39">
        <v>8.7380214252155107E-3</v>
      </c>
      <c r="Y9" s="37">
        <f t="shared" ref="Y9:Y31" si="9">X9-W9</f>
        <v>1.0252155114437445E-9</v>
      </c>
      <c r="Z9" s="56">
        <v>6.1107088935905551E-3</v>
      </c>
      <c r="AA9" s="51">
        <f t="shared" si="3"/>
        <v>2.6273115064094441E-3</v>
      </c>
      <c r="AC9" s="50">
        <v>40452</v>
      </c>
      <c r="AD9" s="50">
        <v>40452</v>
      </c>
      <c r="AE9" s="57" t="b">
        <f t="shared" ref="AE9:AE31" si="10">AC9=AD9</f>
        <v>1</v>
      </c>
      <c r="AF9" s="53">
        <v>6.1107076999999997E-3</v>
      </c>
      <c r="AG9" s="39">
        <v>6.1107088925522798E-3</v>
      </c>
      <c r="AH9" s="37">
        <f t="shared" ref="AH9:AH31" si="11">AG9-AF9</f>
        <v>1.1925522800174115E-9</v>
      </c>
      <c r="AI9" s="56">
        <v>6.1107088935905551E-3</v>
      </c>
      <c r="AJ9" s="51">
        <f t="shared" si="4"/>
        <v>-1.1935905553858706E-9</v>
      </c>
      <c r="AL9" s="50">
        <v>40513</v>
      </c>
      <c r="AM9" s="61">
        <v>93</v>
      </c>
      <c r="AN9" s="55">
        <v>0.37128644</v>
      </c>
      <c r="AO9" s="53">
        <f t="shared" si="5"/>
        <v>3.7128643999999999E-3</v>
      </c>
      <c r="AP9" s="56">
        <v>8.7743052505437902E-3</v>
      </c>
      <c r="AQ9" s="51">
        <f t="shared" ref="AQ9:AQ30" si="12">AO9-AP9</f>
        <v>-5.0614408505437903E-3</v>
      </c>
    </row>
    <row r="10" spans="1:43">
      <c r="A10" s="45" t="str">
        <f>AC1</f>
        <v>EUR-LIBOR-BBA-1M</v>
      </c>
      <c r="B10" s="43" t="str">
        <f>AC4</f>
        <v>EUR-LIBOR-BBA-1M:1</v>
      </c>
      <c r="D10" s="50">
        <v>40513</v>
      </c>
      <c r="E10" s="50">
        <v>40513</v>
      </c>
      <c r="F10" s="43" t="b">
        <f t="shared" si="0"/>
        <v>1</v>
      </c>
      <c r="G10" s="35">
        <v>8.7743057000000003E-3</v>
      </c>
      <c r="H10" s="36">
        <v>8.7743052505437902E-3</v>
      </c>
      <c r="I10" s="37">
        <f t="shared" si="1"/>
        <v>-4.494562100970656E-10</v>
      </c>
      <c r="K10" s="50">
        <v>40483</v>
      </c>
      <c r="L10" s="50"/>
      <c r="M10" s="57" t="b">
        <f t="shared" si="6"/>
        <v>0</v>
      </c>
      <c r="N10" s="53">
        <v>1.1724146600000001E-2</v>
      </c>
      <c r="O10" s="39"/>
      <c r="P10" s="37">
        <f t="shared" si="7"/>
        <v>-1.1724146600000001E-2</v>
      </c>
      <c r="Q10" s="56" t="e">
        <v>#N/A</v>
      </c>
      <c r="R10" s="51" t="e">
        <f t="shared" si="2"/>
        <v>#N/A</v>
      </c>
      <c r="T10" s="50">
        <v>40483</v>
      </c>
      <c r="U10" s="50">
        <v>40483</v>
      </c>
      <c r="V10" s="57" t="b">
        <f t="shared" si="8"/>
        <v>1</v>
      </c>
      <c r="W10" s="53">
        <v>9.6963200999999992E-3</v>
      </c>
      <c r="X10" s="39">
        <v>9.6963194974071208E-3</v>
      </c>
      <c r="Y10" s="37">
        <f t="shared" si="9"/>
        <v>-6.0259287837372E-10</v>
      </c>
      <c r="Z10" s="56">
        <v>7.0704767694751425E-3</v>
      </c>
      <c r="AA10" s="51">
        <f t="shared" si="3"/>
        <v>2.6258433305248567E-3</v>
      </c>
      <c r="AC10" s="50">
        <v>40483</v>
      </c>
      <c r="AD10" s="50">
        <v>40483</v>
      </c>
      <c r="AE10" s="57" t="b">
        <f t="shared" si="10"/>
        <v>1</v>
      </c>
      <c r="AF10" s="53">
        <v>6.1598473000000001E-3</v>
      </c>
      <c r="AG10" s="39">
        <v>6.1598466483099301E-3</v>
      </c>
      <c r="AH10" s="37">
        <f t="shared" si="11"/>
        <v>-6.5169006996379508E-10</v>
      </c>
      <c r="AI10" s="56">
        <v>7.0704767694751425E-3</v>
      </c>
      <c r="AJ10" s="51">
        <f t="shared" si="4"/>
        <v>-9.1062946947514239E-4</v>
      </c>
      <c r="AL10" s="50">
        <v>40603</v>
      </c>
      <c r="AM10" s="61">
        <v>183</v>
      </c>
      <c r="AN10" s="55">
        <v>0.43686555999999999</v>
      </c>
      <c r="AO10" s="53">
        <f t="shared" si="5"/>
        <v>4.3686556000000001E-3</v>
      </c>
      <c r="AP10" s="56">
        <v>8.7039131520381119E-3</v>
      </c>
      <c r="AQ10" s="51">
        <f t="shared" si="12"/>
        <v>-4.3352575520381118E-3</v>
      </c>
    </row>
    <row r="11" spans="1:43">
      <c r="A11" s="45" t="str">
        <f>AL1</f>
        <v>EUR-BASIS</v>
      </c>
      <c r="B11" s="43" t="str">
        <f>AL4</f>
        <v>EUR-BASIS:1</v>
      </c>
      <c r="D11" s="50">
        <v>40527</v>
      </c>
      <c r="E11" s="50">
        <v>40527</v>
      </c>
      <c r="F11" s="43" t="b">
        <f t="shared" si="0"/>
        <v>1</v>
      </c>
      <c r="G11" s="35">
        <v>8.2692228999999996E-3</v>
      </c>
      <c r="H11" s="36">
        <v>8.2692001748121396E-3</v>
      </c>
      <c r="I11" s="37">
        <f t="shared" si="1"/>
        <v>-2.272518785997879E-8</v>
      </c>
      <c r="K11" s="50">
        <v>40513</v>
      </c>
      <c r="L11" s="50"/>
      <c r="M11" s="57" t="b">
        <f t="shared" si="6"/>
        <v>0</v>
      </c>
      <c r="N11" s="53">
        <v>1.34243182E-2</v>
      </c>
      <c r="O11" s="39"/>
      <c r="P11" s="37">
        <f t="shared" si="7"/>
        <v>-1.34243182E-2</v>
      </c>
      <c r="Q11" s="56" t="e">
        <v>#N/A</v>
      </c>
      <c r="R11" s="51" t="e">
        <f t="shared" si="2"/>
        <v>#N/A</v>
      </c>
      <c r="T11" s="50">
        <v>40513</v>
      </c>
      <c r="U11" s="50">
        <v>40513</v>
      </c>
      <c r="V11" s="57" t="b">
        <f t="shared" si="8"/>
        <v>1</v>
      </c>
      <c r="W11" s="53">
        <v>1.1398305900000001E-2</v>
      </c>
      <c r="X11" s="39">
        <v>1.1398305498776301E-2</v>
      </c>
      <c r="Y11" s="37">
        <f t="shared" si="9"/>
        <v>-4.0122370009720854E-10</v>
      </c>
      <c r="Z11" s="56">
        <v>8.7743052505437902E-3</v>
      </c>
      <c r="AA11" s="51">
        <f t="shared" si="3"/>
        <v>2.6240006494562106E-3</v>
      </c>
      <c r="AC11" s="50">
        <v>40513</v>
      </c>
      <c r="AD11" s="50">
        <v>40513</v>
      </c>
      <c r="AE11" s="57" t="b">
        <f t="shared" si="10"/>
        <v>1</v>
      </c>
      <c r="AF11" s="53">
        <v>6.2107531000000007E-3</v>
      </c>
      <c r="AG11" s="39">
        <v>6.2107527105599303E-3</v>
      </c>
      <c r="AH11" s="37">
        <f t="shared" si="11"/>
        <v>-3.8944007046959328E-10</v>
      </c>
      <c r="AI11" s="56">
        <v>8.7743052505437902E-3</v>
      </c>
      <c r="AJ11" s="51">
        <f t="shared" si="4"/>
        <v>-2.5635521505437894E-3</v>
      </c>
      <c r="AL11" s="50">
        <v>40695</v>
      </c>
      <c r="AM11" s="61">
        <v>275</v>
      </c>
      <c r="AN11" s="55">
        <v>0.49072473999999999</v>
      </c>
      <c r="AO11" s="53">
        <f t="shared" si="5"/>
        <v>4.9072474000000001E-3</v>
      </c>
      <c r="AP11" s="56">
        <v>9.0805153658504167E-3</v>
      </c>
      <c r="AQ11" s="51">
        <f t="shared" si="12"/>
        <v>-4.1732679658504166E-3</v>
      </c>
    </row>
    <row r="12" spans="1:43" ht="15.75" thickBot="1">
      <c r="D12" s="50">
        <v>40617</v>
      </c>
      <c r="E12" s="50">
        <v>40617</v>
      </c>
      <c r="F12" s="43" t="b">
        <f t="shared" si="0"/>
        <v>1</v>
      </c>
      <c r="G12" s="35">
        <v>8.784004199999999E-3</v>
      </c>
      <c r="H12" s="36">
        <v>8.7839918583689797E-3</v>
      </c>
      <c r="I12" s="37">
        <f t="shared" si="1"/>
        <v>-1.234163101923591E-8</v>
      </c>
      <c r="K12" s="50">
        <v>40603</v>
      </c>
      <c r="L12" s="50"/>
      <c r="M12" s="57" t="b">
        <f t="shared" si="6"/>
        <v>0</v>
      </c>
      <c r="N12" s="53">
        <v>1.3341166099999999E-2</v>
      </c>
      <c r="O12" s="39"/>
      <c r="P12" s="37">
        <f t="shared" si="7"/>
        <v>-1.3341166099999999E-2</v>
      </c>
      <c r="Q12" s="56" t="e">
        <v>#N/A</v>
      </c>
      <c r="R12" s="51" t="e">
        <f t="shared" si="2"/>
        <v>#N/A</v>
      </c>
      <c r="T12" s="50">
        <v>40603</v>
      </c>
      <c r="U12" s="50">
        <v>40603</v>
      </c>
      <c r="V12" s="57" t="b">
        <f t="shared" si="8"/>
        <v>1</v>
      </c>
      <c r="W12" s="53">
        <v>1.13213779E-2</v>
      </c>
      <c r="X12" s="39">
        <v>1.13213639519358E-2</v>
      </c>
      <c r="Y12" s="37">
        <f t="shared" si="9"/>
        <v>-1.3948064200158816E-8</v>
      </c>
      <c r="Z12" s="56">
        <v>8.7039131520381119E-3</v>
      </c>
      <c r="AA12" s="51">
        <f t="shared" si="3"/>
        <v>2.6174647479618885E-3</v>
      </c>
      <c r="AC12" s="50">
        <v>40603</v>
      </c>
      <c r="AD12" s="50">
        <v>40603</v>
      </c>
      <c r="AE12" s="57" t="b">
        <f t="shared" si="10"/>
        <v>1</v>
      </c>
      <c r="AF12" s="53">
        <v>6.5262724000000006E-3</v>
      </c>
      <c r="AG12" s="39">
        <v>6.5262585183862801E-3</v>
      </c>
      <c r="AH12" s="37">
        <f t="shared" si="11"/>
        <v>-1.3881613720491404E-8</v>
      </c>
      <c r="AI12" s="56">
        <v>8.7039131520381119E-3</v>
      </c>
      <c r="AJ12" s="51">
        <f t="shared" si="4"/>
        <v>-2.1776407520381113E-3</v>
      </c>
      <c r="AL12" s="50">
        <v>40787</v>
      </c>
      <c r="AM12" s="61">
        <v>367</v>
      </c>
      <c r="AN12" s="55">
        <v>0.50465176</v>
      </c>
      <c r="AO12" s="53">
        <f t="shared" si="5"/>
        <v>5.0465175999999997E-3</v>
      </c>
      <c r="AP12" s="56">
        <v>9.3895184630419237E-3</v>
      </c>
      <c r="AQ12" s="51">
        <f t="shared" si="12"/>
        <v>-4.343000863041924E-3</v>
      </c>
    </row>
    <row r="13" spans="1:43" ht="15.75" thickBot="1">
      <c r="A13" s="46" t="s">
        <v>21</v>
      </c>
      <c r="B13" s="49" t="s">
        <v>22</v>
      </c>
      <c r="D13" s="50">
        <v>40710</v>
      </c>
      <c r="E13" s="50">
        <v>40710</v>
      </c>
      <c r="F13" s="43" t="b">
        <f t="shared" si="0"/>
        <v>1</v>
      </c>
      <c r="G13" s="35">
        <v>9.1375474999999991E-3</v>
      </c>
      <c r="H13" s="36">
        <v>9.13753911728943E-3</v>
      </c>
      <c r="I13" s="37">
        <f t="shared" si="1"/>
        <v>-8.382710569090901E-9</v>
      </c>
      <c r="K13" s="50">
        <v>40787</v>
      </c>
      <c r="L13" s="50"/>
      <c r="M13" s="57" t="b">
        <f t="shared" si="6"/>
        <v>0</v>
      </c>
      <c r="N13" s="53">
        <v>1.4015600500000001E-2</v>
      </c>
      <c r="O13" s="39"/>
      <c r="P13" s="37">
        <f t="shared" si="7"/>
        <v>-1.4015600500000001E-2</v>
      </c>
      <c r="Q13" s="56" t="e">
        <v>#N/A</v>
      </c>
      <c r="R13" s="51" t="e">
        <f t="shared" si="2"/>
        <v>#N/A</v>
      </c>
      <c r="T13" s="50">
        <v>40787</v>
      </c>
      <c r="U13" s="50">
        <v>40787</v>
      </c>
      <c r="V13" s="57" t="b">
        <f t="shared" si="8"/>
        <v>1</v>
      </c>
      <c r="W13" s="53">
        <v>1.14681999E-2</v>
      </c>
      <c r="X13" s="39">
        <v>1.1471044819487001E-2</v>
      </c>
      <c r="Y13" s="37">
        <f t="shared" si="9"/>
        <v>2.8449194870005384E-6</v>
      </c>
      <c r="Z13" s="56">
        <v>9.3895184630419237E-3</v>
      </c>
      <c r="AA13" s="51">
        <f t="shared" si="3"/>
        <v>2.0786814369580763E-3</v>
      </c>
      <c r="AC13" s="50">
        <v>40787</v>
      </c>
      <c r="AD13" s="50">
        <v>40787</v>
      </c>
      <c r="AE13" s="57" t="b">
        <f t="shared" si="10"/>
        <v>1</v>
      </c>
      <c r="AF13" s="53">
        <v>6.9669379000000002E-3</v>
      </c>
      <c r="AG13" s="39">
        <v>6.9683600636043499E-3</v>
      </c>
      <c r="AH13" s="37">
        <f t="shared" si="11"/>
        <v>1.422163604349741E-6</v>
      </c>
      <c r="AI13" s="56">
        <v>9.3895184630419237E-3</v>
      </c>
      <c r="AJ13" s="51">
        <f t="shared" si="4"/>
        <v>-2.4225805630419235E-3</v>
      </c>
      <c r="AL13" s="50">
        <v>41156</v>
      </c>
      <c r="AM13" s="61">
        <v>736</v>
      </c>
      <c r="AN13" s="55">
        <v>0.66968172999999998</v>
      </c>
      <c r="AO13" s="53">
        <f t="shared" si="5"/>
        <v>6.6968172999999995E-3</v>
      </c>
      <c r="AP13" s="56">
        <v>1.0667096383937036E-2</v>
      </c>
      <c r="AQ13" s="51">
        <f t="shared" si="12"/>
        <v>-3.9702790839370363E-3</v>
      </c>
    </row>
    <row r="14" spans="1:43">
      <c r="A14" s="44" t="s">
        <v>15</v>
      </c>
      <c r="B14" s="44" t="s">
        <v>8</v>
      </c>
      <c r="D14" s="50">
        <v>40801</v>
      </c>
      <c r="E14" s="50">
        <v>40801</v>
      </c>
      <c r="F14" s="43" t="b">
        <f t="shared" si="0"/>
        <v>1</v>
      </c>
      <c r="G14" s="35">
        <v>9.4353393999999993E-3</v>
      </c>
      <c r="H14" s="36">
        <v>9.4353328895424599E-3</v>
      </c>
      <c r="I14" s="37">
        <f t="shared" si="1"/>
        <v>-6.510457539396497E-9</v>
      </c>
      <c r="K14" s="50">
        <v>41155</v>
      </c>
      <c r="L14" s="50"/>
      <c r="M14" s="57" t="b">
        <f t="shared" si="6"/>
        <v>0</v>
      </c>
      <c r="N14" s="53">
        <v>1.44907886E-2</v>
      </c>
      <c r="O14" s="39"/>
      <c r="P14" s="37">
        <f t="shared" si="7"/>
        <v>-1.44907886E-2</v>
      </c>
      <c r="Q14" s="56" t="e">
        <v>#N/A</v>
      </c>
      <c r="R14" s="51" t="e">
        <f t="shared" si="2"/>
        <v>#N/A</v>
      </c>
      <c r="T14" s="50">
        <v>41155</v>
      </c>
      <c r="U14" s="50">
        <v>41155</v>
      </c>
      <c r="V14" s="57" t="b">
        <f t="shared" si="8"/>
        <v>1</v>
      </c>
      <c r="W14" s="53">
        <v>1.2510442799999999E-2</v>
      </c>
      <c r="X14" s="39">
        <v>1.25142170651982E-2</v>
      </c>
      <c r="Y14" s="37">
        <f t="shared" si="9"/>
        <v>3.7742651982017317E-6</v>
      </c>
      <c r="Z14" s="56">
        <v>1.0663268419587979E-2</v>
      </c>
      <c r="AA14" s="51">
        <f t="shared" si="3"/>
        <v>1.8471743804120196E-3</v>
      </c>
      <c r="AC14" s="50">
        <v>41155</v>
      </c>
      <c r="AD14" s="50">
        <v>41155</v>
      </c>
      <c r="AE14" s="57" t="b">
        <f t="shared" si="10"/>
        <v>1</v>
      </c>
      <c r="AF14" s="53">
        <v>8.4447004999999992E-3</v>
      </c>
      <c r="AG14" s="39">
        <v>8.4445573122140499E-3</v>
      </c>
      <c r="AH14" s="37">
        <f t="shared" si="11"/>
        <v>-1.4318778594930859E-7</v>
      </c>
      <c r="AI14" s="56">
        <v>1.0663268419587979E-2</v>
      </c>
      <c r="AJ14" s="51">
        <f t="shared" si="4"/>
        <v>-2.2185679195879798E-3</v>
      </c>
      <c r="AL14" s="50">
        <v>41520</v>
      </c>
      <c r="AM14" s="61">
        <v>1100</v>
      </c>
      <c r="AN14" s="55">
        <v>0.86700010999999999</v>
      </c>
      <c r="AO14" s="53">
        <f t="shared" si="5"/>
        <v>8.6700010999999997E-3</v>
      </c>
      <c r="AP14" s="56">
        <v>1.2265415212189268E-2</v>
      </c>
      <c r="AQ14" s="51">
        <f t="shared" si="12"/>
        <v>-3.5954141121892682E-3</v>
      </c>
    </row>
    <row r="15" spans="1:43">
      <c r="A15" s="44" t="s">
        <v>16</v>
      </c>
      <c r="B15" s="44" t="s">
        <v>7</v>
      </c>
      <c r="D15" s="50">
        <v>40898</v>
      </c>
      <c r="E15" s="50">
        <v>40898</v>
      </c>
      <c r="F15" s="43" t="b">
        <f t="shared" si="0"/>
        <v>1</v>
      </c>
      <c r="G15" s="35">
        <v>9.7232285999999998E-3</v>
      </c>
      <c r="H15" s="36">
        <v>9.7232233416901792E-3</v>
      </c>
      <c r="I15" s="37">
        <f t="shared" si="1"/>
        <v>-5.2583098205521983E-9</v>
      </c>
      <c r="K15" s="50">
        <v>41520</v>
      </c>
      <c r="L15" s="50"/>
      <c r="M15" s="57" t="b">
        <f t="shared" si="6"/>
        <v>0</v>
      </c>
      <c r="N15" s="53">
        <v>1.5578854200000001E-2</v>
      </c>
      <c r="O15" s="39"/>
      <c r="P15" s="37">
        <f t="shared" si="7"/>
        <v>-1.5578854200000001E-2</v>
      </c>
      <c r="Q15" s="56" t="e">
        <v>#N/A</v>
      </c>
      <c r="R15" s="51" t="e">
        <f t="shared" si="2"/>
        <v>#N/A</v>
      </c>
      <c r="T15" s="50">
        <v>41519</v>
      </c>
      <c r="U15" s="50">
        <v>41519</v>
      </c>
      <c r="V15" s="57" t="b">
        <f t="shared" si="8"/>
        <v>1</v>
      </c>
      <c r="W15" s="53">
        <v>1.3985436200000001E-2</v>
      </c>
      <c r="X15" s="39">
        <v>1.39924307564163E-2</v>
      </c>
      <c r="Y15" s="37">
        <f t="shared" si="9"/>
        <v>6.9945564162982032E-6</v>
      </c>
      <c r="Z15" s="56">
        <v>1.22606888301382E-2</v>
      </c>
      <c r="AA15" s="51">
        <f t="shared" si="3"/>
        <v>1.7247473698618013E-3</v>
      </c>
      <c r="AC15" s="50">
        <v>41519</v>
      </c>
      <c r="AD15" s="50">
        <v>41519</v>
      </c>
      <c r="AE15" s="57" t="b">
        <f t="shared" si="10"/>
        <v>1</v>
      </c>
      <c r="AF15" s="53">
        <v>1.01515609E-2</v>
      </c>
      <c r="AG15" s="39">
        <v>1.0147475776242299E-2</v>
      </c>
      <c r="AH15" s="37">
        <f t="shared" si="11"/>
        <v>-4.0851237577011618E-6</v>
      </c>
      <c r="AI15" s="56">
        <v>1.22606888301382E-2</v>
      </c>
      <c r="AJ15" s="51">
        <f t="shared" si="4"/>
        <v>-2.1091279301381997E-3</v>
      </c>
      <c r="AL15" s="50">
        <v>41884</v>
      </c>
      <c r="AM15" s="61">
        <v>1464</v>
      </c>
      <c r="AN15" s="55">
        <v>1.07086361</v>
      </c>
      <c r="AO15" s="53">
        <f t="shared" si="5"/>
        <v>1.07086361E-2</v>
      </c>
      <c r="AP15" s="56">
        <v>1.4000615438377828E-2</v>
      </c>
      <c r="AQ15" s="51">
        <f t="shared" si="12"/>
        <v>-3.2919793383778279E-3</v>
      </c>
    </row>
    <row r="16" spans="1:43">
      <c r="A16" s="44" t="s">
        <v>17</v>
      </c>
      <c r="B16" s="44" t="s">
        <v>9</v>
      </c>
      <c r="D16" s="50">
        <v>40989</v>
      </c>
      <c r="E16" s="50">
        <v>40989</v>
      </c>
      <c r="F16" s="43" t="b">
        <f t="shared" si="0"/>
        <v>1</v>
      </c>
      <c r="G16" s="35">
        <v>1.0048164300000001E-2</v>
      </c>
      <c r="H16" s="36">
        <v>1.0048159942813099E-2</v>
      </c>
      <c r="I16" s="37">
        <f t="shared" si="1"/>
        <v>-4.357186901213228E-9</v>
      </c>
      <c r="K16" s="50">
        <v>41884</v>
      </c>
      <c r="L16" s="50"/>
      <c r="M16" s="57" t="b">
        <f t="shared" si="6"/>
        <v>0</v>
      </c>
      <c r="N16" s="53">
        <v>1.6999774999999998E-2</v>
      </c>
      <c r="O16" s="39"/>
      <c r="P16" s="37">
        <f t="shared" si="7"/>
        <v>-1.6999774999999998E-2</v>
      </c>
      <c r="Q16" s="56" t="e">
        <v>#N/A</v>
      </c>
      <c r="R16" s="51" t="e">
        <f t="shared" si="2"/>
        <v>#N/A</v>
      </c>
      <c r="T16" s="50">
        <v>41885</v>
      </c>
      <c r="U16" s="50">
        <v>41883</v>
      </c>
      <c r="V16" s="57" t="b">
        <f t="shared" si="8"/>
        <v>0</v>
      </c>
      <c r="W16" s="53">
        <v>1.56374775E-2</v>
      </c>
      <c r="X16" s="39">
        <v>1.5638678061361801E-2</v>
      </c>
      <c r="Y16" s="37">
        <f t="shared" si="9"/>
        <v>1.2005613618006061E-6</v>
      </c>
      <c r="Z16" s="56">
        <v>1.3995492731670112E-2</v>
      </c>
      <c r="AA16" s="51">
        <f t="shared" si="3"/>
        <v>1.6419847683298884E-3</v>
      </c>
      <c r="AC16" s="50">
        <v>41883</v>
      </c>
      <c r="AD16" s="50">
        <v>41883</v>
      </c>
      <c r="AE16" s="57" t="b">
        <f t="shared" si="10"/>
        <v>1</v>
      </c>
      <c r="AF16" s="53">
        <v>1.19773246E-2</v>
      </c>
      <c r="AG16" s="39">
        <v>1.1968108177428299E-2</v>
      </c>
      <c r="AH16" s="37">
        <f t="shared" si="11"/>
        <v>-9.2164225717009801E-6</v>
      </c>
      <c r="AI16" s="56">
        <v>1.3995492731670112E-2</v>
      </c>
      <c r="AJ16" s="51">
        <f t="shared" si="4"/>
        <v>-2.0181681316701113E-3</v>
      </c>
      <c r="AL16" s="50">
        <v>42248</v>
      </c>
      <c r="AM16" s="61">
        <v>1828</v>
      </c>
      <c r="AN16" s="55">
        <v>1.28801235</v>
      </c>
      <c r="AO16" s="53">
        <f t="shared" si="5"/>
        <v>1.28801235E-2</v>
      </c>
      <c r="AP16" s="56">
        <v>1.5865280679872029E-2</v>
      </c>
      <c r="AQ16" s="51">
        <f t="shared" si="12"/>
        <v>-2.9851571798720292E-3</v>
      </c>
    </row>
    <row r="17" spans="1:43">
      <c r="A17" s="44" t="s">
        <v>18</v>
      </c>
      <c r="B17" s="44" t="s">
        <v>28</v>
      </c>
      <c r="D17" s="50">
        <v>41081</v>
      </c>
      <c r="E17" s="50">
        <v>41081</v>
      </c>
      <c r="F17" s="43" t="b">
        <f t="shared" si="0"/>
        <v>1</v>
      </c>
      <c r="G17" s="35">
        <v>1.0380002800000001E-2</v>
      </c>
      <c r="H17" s="36">
        <v>1.03799990577214E-2</v>
      </c>
      <c r="I17" s="37">
        <f t="shared" si="1"/>
        <v>-3.7422786015872678E-9</v>
      </c>
      <c r="K17" s="50">
        <v>42248</v>
      </c>
      <c r="L17" s="50"/>
      <c r="M17" s="57" t="b">
        <f t="shared" si="6"/>
        <v>0</v>
      </c>
      <c r="N17" s="53">
        <v>1.8630268000000002E-2</v>
      </c>
      <c r="O17" s="39"/>
      <c r="P17" s="37">
        <f t="shared" si="7"/>
        <v>-1.8630268000000002E-2</v>
      </c>
      <c r="Q17" s="56" t="e">
        <v>#N/A</v>
      </c>
      <c r="R17" s="51" t="e">
        <f t="shared" si="2"/>
        <v>#N/A</v>
      </c>
      <c r="T17" s="50">
        <v>42249</v>
      </c>
      <c r="U17" s="50">
        <v>42248</v>
      </c>
      <c r="V17" s="57" t="b">
        <f t="shared" si="8"/>
        <v>0</v>
      </c>
      <c r="W17" s="53">
        <v>1.7430475000000001E-2</v>
      </c>
      <c r="X17" s="39">
        <v>1.7440732312541798E-2</v>
      </c>
      <c r="Y17" s="37">
        <f t="shared" si="9"/>
        <v>1.0257312541797625E-5</v>
      </c>
      <c r="Z17" s="56">
        <v>1.5865280679872029E-2</v>
      </c>
      <c r="AA17" s="51">
        <f t="shared" si="3"/>
        <v>1.5651943201279717E-3</v>
      </c>
      <c r="AC17" s="50">
        <v>42250</v>
      </c>
      <c r="AD17" s="50">
        <v>42248</v>
      </c>
      <c r="AE17" s="57" t="b">
        <f t="shared" si="10"/>
        <v>0</v>
      </c>
      <c r="AF17" s="53">
        <v>1.3938506500000001E-2</v>
      </c>
      <c r="AG17" s="39">
        <v>1.3913396277993199E-2</v>
      </c>
      <c r="AH17" s="37">
        <f t="shared" si="11"/>
        <v>-2.5110222006801894E-5</v>
      </c>
      <c r="AI17" s="56">
        <v>1.5865280679872029E-2</v>
      </c>
      <c r="AJ17" s="51">
        <f t="shared" si="4"/>
        <v>-1.9267741798720279E-3</v>
      </c>
      <c r="AL17" s="50">
        <v>42614</v>
      </c>
      <c r="AM17" s="61">
        <v>2194</v>
      </c>
      <c r="AN17" s="55">
        <v>1.4875121</v>
      </c>
      <c r="AO17" s="53">
        <f t="shared" si="5"/>
        <v>1.4875121E-2</v>
      </c>
      <c r="AP17" s="56">
        <v>1.7653791122366869E-2</v>
      </c>
      <c r="AQ17" s="51">
        <f t="shared" si="12"/>
        <v>-2.7786701223668688E-3</v>
      </c>
    </row>
    <row r="18" spans="1:43">
      <c r="D18" s="50">
        <v>41172</v>
      </c>
      <c r="E18" s="50">
        <v>41172</v>
      </c>
      <c r="F18" s="43" t="b">
        <f t="shared" si="0"/>
        <v>1</v>
      </c>
      <c r="G18" s="35">
        <v>1.0728347300000001E-2</v>
      </c>
      <c r="H18" s="36">
        <v>1.0728343813529899E-2</v>
      </c>
      <c r="I18" s="37">
        <f t="shared" si="1"/>
        <v>-3.4864701022041533E-9</v>
      </c>
      <c r="K18" s="50">
        <v>42614</v>
      </c>
      <c r="L18" s="50"/>
      <c r="M18" s="57" t="b">
        <f t="shared" si="6"/>
        <v>0</v>
      </c>
      <c r="N18" s="53">
        <v>2.0222236399999999E-2</v>
      </c>
      <c r="O18" s="39"/>
      <c r="P18" s="37">
        <f t="shared" si="7"/>
        <v>-2.0222236399999999E-2</v>
      </c>
      <c r="Q18" s="56" t="e">
        <v>#N/A</v>
      </c>
      <c r="R18" s="51" t="e">
        <f t="shared" si="2"/>
        <v>#N/A</v>
      </c>
      <c r="T18" s="50">
        <v>42614</v>
      </c>
      <c r="U18" s="50">
        <v>42614</v>
      </c>
      <c r="V18" s="57" t="b">
        <f t="shared" si="8"/>
        <v>1</v>
      </c>
      <c r="W18" s="53">
        <v>1.91206997E-2</v>
      </c>
      <c r="X18" s="39">
        <v>1.9139649340533402E-2</v>
      </c>
      <c r="Y18" s="37">
        <f t="shared" si="9"/>
        <v>1.8949640533401368E-5</v>
      </c>
      <c r="Z18" s="56">
        <v>1.7653791122366869E-2</v>
      </c>
      <c r="AA18" s="51">
        <f t="shared" si="3"/>
        <v>1.4669085776331317E-3</v>
      </c>
      <c r="AC18" s="50">
        <v>42614</v>
      </c>
      <c r="AD18" s="50">
        <v>42614</v>
      </c>
      <c r="AE18" s="57" t="b">
        <f t="shared" si="10"/>
        <v>1</v>
      </c>
      <c r="AF18" s="53">
        <v>1.57778165E-2</v>
      </c>
      <c r="AG18" s="39">
        <v>1.57571883825058E-2</v>
      </c>
      <c r="AH18" s="37">
        <f t="shared" si="11"/>
        <v>-2.0628117494200099E-5</v>
      </c>
      <c r="AI18" s="56">
        <v>1.7653791122366869E-2</v>
      </c>
      <c r="AJ18" s="51">
        <f t="shared" si="4"/>
        <v>-1.8759746223668688E-3</v>
      </c>
      <c r="AL18" s="50">
        <v>42979</v>
      </c>
      <c r="AM18" s="61">
        <v>2559</v>
      </c>
      <c r="AN18" s="55">
        <v>1.66739499</v>
      </c>
      <c r="AO18" s="53">
        <f t="shared" si="5"/>
        <v>1.6673949899999999E-2</v>
      </c>
      <c r="AP18" s="56">
        <v>1.9243205550044884E-2</v>
      </c>
      <c r="AQ18" s="51">
        <f t="shared" si="12"/>
        <v>-2.5692556500448854E-3</v>
      </c>
    </row>
    <row r="19" spans="1:43">
      <c r="D19" s="50">
        <v>41262</v>
      </c>
      <c r="E19" s="50">
        <v>41262</v>
      </c>
      <c r="F19" s="43" t="b">
        <f t="shared" si="0"/>
        <v>1</v>
      </c>
      <c r="G19" s="35">
        <v>1.1091478599999999E-2</v>
      </c>
      <c r="H19" s="36">
        <v>1.10914754004154E-2</v>
      </c>
      <c r="I19" s="37">
        <f t="shared" si="1"/>
        <v>-3.199584599003491E-9</v>
      </c>
      <c r="K19" s="50">
        <v>42979</v>
      </c>
      <c r="L19" s="50"/>
      <c r="M19" s="57" t="b">
        <f t="shared" si="6"/>
        <v>0</v>
      </c>
      <c r="N19" s="53">
        <v>2.16443342E-2</v>
      </c>
      <c r="O19" s="39"/>
      <c r="P19" s="37">
        <f t="shared" si="7"/>
        <v>-2.16443342E-2</v>
      </c>
      <c r="Q19" s="56" t="e">
        <v>#N/A</v>
      </c>
      <c r="R19" s="51" t="e">
        <f t="shared" si="2"/>
        <v>#N/A</v>
      </c>
      <c r="T19" s="50">
        <v>42979</v>
      </c>
      <c r="U19" s="50">
        <v>42979</v>
      </c>
      <c r="V19" s="57" t="b">
        <f t="shared" si="8"/>
        <v>1</v>
      </c>
      <c r="W19" s="53">
        <v>2.0636622800000001E-2</v>
      </c>
      <c r="X19" s="39">
        <v>2.06593518603881E-2</v>
      </c>
      <c r="Y19" s="37">
        <f t="shared" si="9"/>
        <v>2.2729060388099881E-5</v>
      </c>
      <c r="Z19" s="56">
        <v>1.9243205550044884E-2</v>
      </c>
      <c r="AA19" s="51">
        <f t="shared" si="3"/>
        <v>1.3934172499551166E-3</v>
      </c>
      <c r="AC19" s="50">
        <v>42979</v>
      </c>
      <c r="AD19" s="50">
        <v>42979</v>
      </c>
      <c r="AE19" s="57" t="b">
        <f t="shared" si="10"/>
        <v>1</v>
      </c>
      <c r="AF19" s="53">
        <v>1.7418637299999998E-2</v>
      </c>
      <c r="AG19" s="39">
        <v>1.7392427928148099E-2</v>
      </c>
      <c r="AH19" s="37">
        <f t="shared" si="11"/>
        <v>-2.6209371851899227E-5</v>
      </c>
      <c r="AI19" s="56">
        <v>1.9243205550044884E-2</v>
      </c>
      <c r="AJ19" s="51">
        <f t="shared" si="4"/>
        <v>-1.8245682500448862E-3</v>
      </c>
      <c r="AL19" s="50">
        <v>43347</v>
      </c>
      <c r="AM19" s="61">
        <v>2927</v>
      </c>
      <c r="AN19" s="55">
        <v>1.8207533300000001</v>
      </c>
      <c r="AO19" s="53">
        <f t="shared" si="5"/>
        <v>1.8207533300000002E-2</v>
      </c>
      <c r="AP19" s="56">
        <v>2.0644927828722182E-2</v>
      </c>
      <c r="AQ19" s="51">
        <f t="shared" si="12"/>
        <v>-2.4373945287221796E-3</v>
      </c>
    </row>
    <row r="20" spans="1:43">
      <c r="A20" s="76"/>
      <c r="B20" s="75"/>
      <c r="D20" s="50">
        <v>41352</v>
      </c>
      <c r="E20" s="50">
        <v>41352</v>
      </c>
      <c r="F20" s="43" t="b">
        <f t="shared" si="0"/>
        <v>1</v>
      </c>
      <c r="G20" s="35">
        <v>1.14922784E-2</v>
      </c>
      <c r="H20" s="36">
        <v>1.1492275436546099E-2</v>
      </c>
      <c r="I20" s="37">
        <f t="shared" si="1"/>
        <v>-2.96345390067565E-9</v>
      </c>
      <c r="K20" s="50">
        <v>43346</v>
      </c>
      <c r="L20" s="50"/>
      <c r="M20" s="57" t="b">
        <f t="shared" si="6"/>
        <v>0</v>
      </c>
      <c r="N20" s="53">
        <v>2.2894630399999998E-2</v>
      </c>
      <c r="O20" s="39"/>
      <c r="P20" s="37">
        <f t="shared" si="7"/>
        <v>-2.2894630399999998E-2</v>
      </c>
      <c r="Q20" s="56" t="e">
        <v>#N/A</v>
      </c>
      <c r="R20" s="51" t="e">
        <f t="shared" si="2"/>
        <v>#N/A</v>
      </c>
      <c r="T20" s="50">
        <v>43346</v>
      </c>
      <c r="U20" s="50">
        <v>43346</v>
      </c>
      <c r="V20" s="57" t="b">
        <f t="shared" si="8"/>
        <v>1</v>
      </c>
      <c r="W20" s="53">
        <v>2.1949615800000002E-2</v>
      </c>
      <c r="X20" s="39">
        <v>2.19754749993415E-2</v>
      </c>
      <c r="Y20" s="37">
        <f t="shared" si="9"/>
        <v>2.5859199341497774E-5</v>
      </c>
      <c r="Z20" s="56">
        <v>2.0641592890735083E-2</v>
      </c>
      <c r="AA20" s="51">
        <f t="shared" si="3"/>
        <v>1.3080229092649193E-3</v>
      </c>
      <c r="AC20" s="50">
        <v>43346</v>
      </c>
      <c r="AD20" s="50">
        <v>43346</v>
      </c>
      <c r="AE20" s="57" t="b">
        <f t="shared" si="10"/>
        <v>1</v>
      </c>
      <c r="AF20" s="53">
        <v>1.8869522700000002E-2</v>
      </c>
      <c r="AG20" s="39">
        <v>1.8837898674423301E-2</v>
      </c>
      <c r="AH20" s="37">
        <f t="shared" si="11"/>
        <v>-3.1624025576701409E-5</v>
      </c>
      <c r="AI20" s="56">
        <v>2.0641592890735083E-2</v>
      </c>
      <c r="AJ20" s="51">
        <f t="shared" si="4"/>
        <v>-1.7720701907350811E-3</v>
      </c>
      <c r="AL20" s="50">
        <v>43711</v>
      </c>
      <c r="AM20" s="61">
        <v>3291</v>
      </c>
      <c r="AN20" s="55">
        <v>1.95544429</v>
      </c>
      <c r="AO20" s="53">
        <f t="shared" si="5"/>
        <v>1.95544429E-2</v>
      </c>
      <c r="AP20" s="56">
        <v>2.1858448624293203E-2</v>
      </c>
      <c r="AQ20" s="51">
        <f t="shared" si="12"/>
        <v>-2.3040057242932031E-3</v>
      </c>
    </row>
    <row r="21" spans="1:43">
      <c r="A21" s="76"/>
      <c r="B21" s="75"/>
      <c r="D21" s="50">
        <v>41445</v>
      </c>
      <c r="E21" s="50">
        <v>41445</v>
      </c>
      <c r="F21" s="43" t="b">
        <f t="shared" si="0"/>
        <v>1</v>
      </c>
      <c r="G21" s="35">
        <v>1.19109392E-2</v>
      </c>
      <c r="H21" s="36">
        <v>1.1910936558314799E-2</v>
      </c>
      <c r="I21" s="37">
        <f t="shared" si="1"/>
        <v>-2.6416852004496061E-9</v>
      </c>
      <c r="K21" s="50">
        <v>43711</v>
      </c>
      <c r="L21" s="50"/>
      <c r="M21" s="57" t="b">
        <f t="shared" si="6"/>
        <v>0</v>
      </c>
      <c r="N21" s="53">
        <v>2.3971860800000001E-2</v>
      </c>
      <c r="O21" s="39"/>
      <c r="P21" s="37">
        <f t="shared" si="7"/>
        <v>-2.3971860800000001E-2</v>
      </c>
      <c r="Q21" s="56" t="e">
        <v>#N/A</v>
      </c>
      <c r="R21" s="51" t="e">
        <f t="shared" si="2"/>
        <v>#N/A</v>
      </c>
      <c r="T21" s="50">
        <v>43710</v>
      </c>
      <c r="U21" s="50">
        <v>43710</v>
      </c>
      <c r="V21" s="57" t="b">
        <f t="shared" si="8"/>
        <v>1</v>
      </c>
      <c r="W21" s="53">
        <v>2.3087372799999999E-2</v>
      </c>
      <c r="X21" s="39">
        <v>2.31164504476533E-2</v>
      </c>
      <c r="Y21" s="37">
        <f t="shared" si="9"/>
        <v>2.9077647653301397E-5</v>
      </c>
      <c r="Z21" s="56">
        <v>2.1855510318015803E-2</v>
      </c>
      <c r="AA21" s="51">
        <f t="shared" si="3"/>
        <v>1.2318624819841958E-3</v>
      </c>
      <c r="AC21" s="50">
        <v>43710</v>
      </c>
      <c r="AD21" s="50">
        <v>43710</v>
      </c>
      <c r="AE21" s="57" t="b">
        <f t="shared" si="10"/>
        <v>1</v>
      </c>
      <c r="AF21" s="53">
        <v>2.01259321E-2</v>
      </c>
      <c r="AG21" s="39">
        <v>2.0089175404869802E-2</v>
      </c>
      <c r="AH21" s="37">
        <f t="shared" si="11"/>
        <v>-3.675669513019883E-5</v>
      </c>
      <c r="AI21" s="56">
        <v>2.1855510318015803E-2</v>
      </c>
      <c r="AJ21" s="51">
        <f t="shared" si="4"/>
        <v>-1.7295782180158023E-3</v>
      </c>
      <c r="AL21" s="50">
        <v>44075</v>
      </c>
      <c r="AM21" s="61">
        <v>3655</v>
      </c>
      <c r="AN21" s="55">
        <v>2.07878067</v>
      </c>
      <c r="AO21" s="53">
        <f t="shared" si="5"/>
        <v>2.0787806700000001E-2</v>
      </c>
      <c r="AP21" s="56">
        <v>2.2927992109421425E-2</v>
      </c>
      <c r="AQ21" s="51">
        <f t="shared" si="12"/>
        <v>-2.1401854094214232E-3</v>
      </c>
    </row>
    <row r="22" spans="1:43">
      <c r="A22" s="76"/>
      <c r="B22" s="75"/>
      <c r="D22" s="50">
        <v>41536</v>
      </c>
      <c r="E22" s="50">
        <v>41536</v>
      </c>
      <c r="F22" s="43" t="b">
        <f t="shared" si="0"/>
        <v>1</v>
      </c>
      <c r="G22" s="35">
        <v>1.2341040000000001E-2</v>
      </c>
      <c r="H22" s="36">
        <v>1.23410373250161E-2</v>
      </c>
      <c r="I22" s="37">
        <f t="shared" si="1"/>
        <v>-2.6749839010520304E-9</v>
      </c>
      <c r="K22" s="50">
        <v>44076</v>
      </c>
      <c r="L22" s="50"/>
      <c r="M22" s="57" t="b">
        <f t="shared" si="6"/>
        <v>0</v>
      </c>
      <c r="N22" s="53">
        <v>2.4925087200000001E-2</v>
      </c>
      <c r="O22" s="39"/>
      <c r="P22" s="37">
        <f t="shared" si="7"/>
        <v>-2.4925087200000001E-2</v>
      </c>
      <c r="Q22" s="56" t="e">
        <v>#N/A</v>
      </c>
      <c r="R22" s="51" t="e">
        <f t="shared" si="2"/>
        <v>#N/A</v>
      </c>
      <c r="T22" s="50">
        <v>44076</v>
      </c>
      <c r="U22" s="50">
        <v>44075</v>
      </c>
      <c r="V22" s="57" t="b">
        <f t="shared" si="8"/>
        <v>0</v>
      </c>
      <c r="W22" s="53">
        <v>2.40858675E-2</v>
      </c>
      <c r="X22" s="39">
        <v>2.4114324947510601E-2</v>
      </c>
      <c r="Y22" s="37">
        <f t="shared" si="9"/>
        <v>2.8457447510600586E-5</v>
      </c>
      <c r="Z22" s="56">
        <v>2.2927992109421425E-2</v>
      </c>
      <c r="AA22" s="51">
        <f t="shared" si="3"/>
        <v>1.1578753905785756E-3</v>
      </c>
      <c r="AC22" s="50">
        <v>44077</v>
      </c>
      <c r="AD22" s="50">
        <v>44075</v>
      </c>
      <c r="AE22" s="57" t="b">
        <f t="shared" si="10"/>
        <v>0</v>
      </c>
      <c r="AF22" s="53">
        <v>2.1247837700000001E-2</v>
      </c>
      <c r="AG22" s="39">
        <v>2.1200125794416099E-2</v>
      </c>
      <c r="AH22" s="37">
        <f t="shared" si="11"/>
        <v>-4.7711905583901898E-5</v>
      </c>
      <c r="AI22" s="56">
        <v>2.2927992109421425E-2</v>
      </c>
      <c r="AJ22" s="51">
        <f t="shared" si="4"/>
        <v>-1.6801544094214235E-3</v>
      </c>
      <c r="AL22" s="50">
        <v>44440</v>
      </c>
      <c r="AM22" s="61">
        <v>4020</v>
      </c>
      <c r="AN22" s="55">
        <v>2.1904706799999998</v>
      </c>
      <c r="AO22" s="53">
        <f t="shared" si="5"/>
        <v>2.1904706799999996E-2</v>
      </c>
      <c r="AP22" s="56">
        <v>2.3907083055330958E-2</v>
      </c>
      <c r="AQ22" s="51">
        <f t="shared" si="12"/>
        <v>-2.0023762553309614E-3</v>
      </c>
    </row>
    <row r="23" spans="1:43">
      <c r="A23" s="76"/>
      <c r="B23" s="75"/>
      <c r="D23" s="50">
        <v>41883</v>
      </c>
      <c r="E23" s="50">
        <v>41883</v>
      </c>
      <c r="F23" s="43" t="b">
        <f t="shared" si="0"/>
        <v>1</v>
      </c>
      <c r="G23" s="35">
        <v>1.3995492599999999E-2</v>
      </c>
      <c r="H23" s="36">
        <v>1.39954927316701E-2</v>
      </c>
      <c r="I23" s="37">
        <f t="shared" si="1"/>
        <v>1.3167010017023362E-10</v>
      </c>
      <c r="K23" s="50">
        <v>44440</v>
      </c>
      <c r="L23" s="50"/>
      <c r="M23" s="57" t="b">
        <f t="shared" si="6"/>
        <v>0</v>
      </c>
      <c r="N23" s="53">
        <v>2.5780888200000001E-2</v>
      </c>
      <c r="O23" s="39"/>
      <c r="P23" s="37">
        <f t="shared" si="7"/>
        <v>-2.5780888200000001E-2</v>
      </c>
      <c r="Q23" s="56" t="e">
        <v>#N/A</v>
      </c>
      <c r="R23" s="51" t="e">
        <f t="shared" si="2"/>
        <v>#N/A</v>
      </c>
      <c r="T23" s="50">
        <v>44440</v>
      </c>
      <c r="U23" s="50">
        <v>44440</v>
      </c>
      <c r="V23" s="57" t="b">
        <f t="shared" si="8"/>
        <v>1</v>
      </c>
      <c r="W23" s="53">
        <v>2.4984676100000002E-2</v>
      </c>
      <c r="X23" s="39">
        <v>2.50172309929209E-2</v>
      </c>
      <c r="Y23" s="37">
        <f t="shared" si="9"/>
        <v>3.2554892920897555E-5</v>
      </c>
      <c r="Z23" s="56">
        <v>2.3907083055330958E-2</v>
      </c>
      <c r="AA23" s="51">
        <f t="shared" si="3"/>
        <v>1.0775930446690445E-3</v>
      </c>
      <c r="AC23" s="50">
        <v>44441</v>
      </c>
      <c r="AD23" s="50">
        <v>44440</v>
      </c>
      <c r="AE23" s="57" t="b">
        <f t="shared" si="10"/>
        <v>0</v>
      </c>
      <c r="AF23" s="53">
        <v>2.2256519400000001E-2</v>
      </c>
      <c r="AG23" s="39">
        <v>2.2207002340598699E-2</v>
      </c>
      <c r="AH23" s="37">
        <f t="shared" si="11"/>
        <v>-4.9517059401302244E-5</v>
      </c>
      <c r="AI23" s="56">
        <v>2.3907083055330958E-2</v>
      </c>
      <c r="AJ23" s="51">
        <f t="shared" si="4"/>
        <v>-1.6505636553309569E-3</v>
      </c>
      <c r="AL23" s="50">
        <v>44805</v>
      </c>
      <c r="AM23" s="61">
        <v>4385</v>
      </c>
      <c r="AN23" s="55">
        <v>2.2713922499999999</v>
      </c>
      <c r="AO23" s="53">
        <f t="shared" si="5"/>
        <v>2.2713922499999997E-2</v>
      </c>
      <c r="AP23" s="56">
        <v>2.4605449640158206E-2</v>
      </c>
      <c r="AQ23" s="51">
        <f t="shared" si="12"/>
        <v>-1.8915271401582084E-3</v>
      </c>
    </row>
    <row r="24" spans="1:43">
      <c r="A24" s="76"/>
      <c r="B24" s="75"/>
      <c r="D24" s="50">
        <v>42248</v>
      </c>
      <c r="E24" s="50">
        <v>42248</v>
      </c>
      <c r="F24" s="43" t="b">
        <f t="shared" si="0"/>
        <v>1</v>
      </c>
      <c r="G24" s="35">
        <v>1.5865282599999999E-2</v>
      </c>
      <c r="H24" s="36">
        <v>1.5865280679872001E-2</v>
      </c>
      <c r="I24" s="37">
        <f t="shared" si="1"/>
        <v>-1.920127997573351E-9</v>
      </c>
      <c r="K24" s="50">
        <v>44805</v>
      </c>
      <c r="L24" s="50"/>
      <c r="M24" s="57" t="b">
        <f t="shared" si="6"/>
        <v>0</v>
      </c>
      <c r="N24" s="53">
        <v>2.6368097599999998E-2</v>
      </c>
      <c r="O24" s="39"/>
      <c r="P24" s="37">
        <f t="shared" si="7"/>
        <v>-2.6368097599999998E-2</v>
      </c>
      <c r="Q24" s="56" t="e">
        <v>#N/A</v>
      </c>
      <c r="R24" s="51" t="e">
        <f t="shared" si="2"/>
        <v>#N/A</v>
      </c>
      <c r="T24" s="50">
        <v>44805</v>
      </c>
      <c r="U24" s="50">
        <v>44805</v>
      </c>
      <c r="V24" s="57" t="b">
        <f t="shared" si="8"/>
        <v>1</v>
      </c>
      <c r="W24" s="53">
        <v>2.56275267E-2</v>
      </c>
      <c r="X24" s="39">
        <v>2.56607085015776E-2</v>
      </c>
      <c r="Y24" s="37">
        <f t="shared" si="9"/>
        <v>3.3181801577599618E-5</v>
      </c>
      <c r="Z24" s="56">
        <v>2.4605449640158206E-2</v>
      </c>
      <c r="AA24" s="51">
        <f t="shared" si="3"/>
        <v>1.0220770598417944E-3</v>
      </c>
      <c r="AC24" s="50">
        <v>44805</v>
      </c>
      <c r="AD24" s="50">
        <v>44805</v>
      </c>
      <c r="AE24" s="57" t="b">
        <f t="shared" si="10"/>
        <v>1</v>
      </c>
      <c r="AF24" s="53">
        <v>2.2997968599999998E-2</v>
      </c>
      <c r="AG24" s="39">
        <v>2.2947445129855901E-2</v>
      </c>
      <c r="AH24" s="37">
        <f t="shared" si="11"/>
        <v>-5.0523470144097499E-5</v>
      </c>
      <c r="AI24" s="56">
        <v>2.4605449640158206E-2</v>
      </c>
      <c r="AJ24" s="51">
        <f t="shared" si="4"/>
        <v>-1.6074810401582075E-3</v>
      </c>
      <c r="AL24" s="50">
        <v>45170</v>
      </c>
      <c r="AM24" s="61">
        <v>4750</v>
      </c>
      <c r="AN24" s="55">
        <v>2.3527226300000001</v>
      </c>
      <c r="AO24" s="53">
        <f t="shared" si="5"/>
        <v>2.3527226300000002E-2</v>
      </c>
      <c r="AP24" s="56">
        <v>2.5335783555656022E-2</v>
      </c>
      <c r="AQ24" s="51">
        <f t="shared" si="12"/>
        <v>-1.8085572556560195E-3</v>
      </c>
    </row>
    <row r="25" spans="1:43">
      <c r="A25" s="76"/>
      <c r="B25" s="75"/>
      <c r="D25" s="50">
        <v>42614</v>
      </c>
      <c r="E25" s="50">
        <v>42614</v>
      </c>
      <c r="F25" s="43" t="b">
        <f t="shared" si="0"/>
        <v>1</v>
      </c>
      <c r="G25" s="35">
        <v>1.7653791000000002E-2</v>
      </c>
      <c r="H25" s="36">
        <v>1.76537911223669E-2</v>
      </c>
      <c r="I25" s="37">
        <f t="shared" si="1"/>
        <v>1.2236689786448984E-10</v>
      </c>
      <c r="K25" s="50">
        <v>45170</v>
      </c>
      <c r="L25" s="50"/>
      <c r="M25" s="57" t="b">
        <f t="shared" si="6"/>
        <v>0</v>
      </c>
      <c r="N25" s="53">
        <v>2.7017516200000001E-2</v>
      </c>
      <c r="O25" s="39"/>
      <c r="P25" s="37">
        <f t="shared" si="7"/>
        <v>-2.7017516200000001E-2</v>
      </c>
      <c r="Q25" s="56" t="e">
        <v>#N/A</v>
      </c>
      <c r="R25" s="51" t="e">
        <f t="shared" si="2"/>
        <v>#N/A</v>
      </c>
      <c r="T25" s="50">
        <v>45170</v>
      </c>
      <c r="U25" s="50">
        <v>45170</v>
      </c>
      <c r="V25" s="57" t="b">
        <f t="shared" si="8"/>
        <v>1</v>
      </c>
      <c r="W25" s="53">
        <v>2.6306161299999999E-2</v>
      </c>
      <c r="X25" s="39">
        <v>2.63403488584775E-2</v>
      </c>
      <c r="Y25" s="37">
        <f t="shared" si="9"/>
        <v>3.418755847750185E-5</v>
      </c>
      <c r="Z25" s="56">
        <v>2.5335783555656022E-2</v>
      </c>
      <c r="AA25" s="51">
        <f t="shared" si="3"/>
        <v>9.7037774434397678E-4</v>
      </c>
      <c r="AC25" s="50">
        <v>45170</v>
      </c>
      <c r="AD25" s="50">
        <v>45170</v>
      </c>
      <c r="AE25" s="57" t="b">
        <f t="shared" si="10"/>
        <v>1</v>
      </c>
      <c r="AF25" s="53">
        <v>2.37534836E-2</v>
      </c>
      <c r="AG25" s="39">
        <v>2.3699331727319101E-2</v>
      </c>
      <c r="AH25" s="37">
        <f t="shared" si="11"/>
        <v>-5.4151872680898577E-5</v>
      </c>
      <c r="AI25" s="56">
        <v>2.5335783555656022E-2</v>
      </c>
      <c r="AJ25" s="51">
        <f t="shared" si="4"/>
        <v>-1.5822999556560219E-3</v>
      </c>
      <c r="AL25" s="50">
        <v>45538</v>
      </c>
      <c r="AM25" s="61">
        <v>5118</v>
      </c>
      <c r="AN25" s="55">
        <v>2.4176257400000001</v>
      </c>
      <c r="AO25" s="53">
        <f t="shared" si="5"/>
        <v>2.4176257400000001E-2</v>
      </c>
      <c r="AP25" s="56">
        <v>2.5869810771744106E-2</v>
      </c>
      <c r="AQ25" s="51">
        <f t="shared" si="12"/>
        <v>-1.6935533717441047E-3</v>
      </c>
    </row>
    <row r="26" spans="1:43">
      <c r="A26" s="76"/>
      <c r="B26" s="75"/>
      <c r="D26" s="50">
        <v>42979</v>
      </c>
      <c r="E26" s="50">
        <v>42979</v>
      </c>
      <c r="F26" s="43" t="b">
        <f t="shared" si="0"/>
        <v>1</v>
      </c>
      <c r="G26" s="35">
        <v>1.9243203900000002E-2</v>
      </c>
      <c r="H26" s="36">
        <v>1.9243205550044901E-2</v>
      </c>
      <c r="I26" s="37">
        <f t="shared" si="1"/>
        <v>1.6500448993261863E-9</v>
      </c>
      <c r="K26" s="50">
        <v>45537</v>
      </c>
      <c r="L26" s="50"/>
      <c r="M26" s="57" t="b">
        <f t="shared" si="6"/>
        <v>0</v>
      </c>
      <c r="N26" s="53">
        <v>2.7466570400000001E-2</v>
      </c>
      <c r="O26" s="39"/>
      <c r="P26" s="37">
        <f t="shared" si="7"/>
        <v>-2.7466570400000001E-2</v>
      </c>
      <c r="Q26" s="56" t="e">
        <v>#N/A</v>
      </c>
      <c r="R26" s="51" t="e">
        <f t="shared" si="2"/>
        <v>#N/A</v>
      </c>
      <c r="T26" s="50">
        <v>45537</v>
      </c>
      <c r="U26" s="50">
        <v>45537</v>
      </c>
      <c r="V26" s="57" t="b">
        <f t="shared" si="8"/>
        <v>1</v>
      </c>
      <c r="W26" s="53">
        <v>2.6783761099999998E-2</v>
      </c>
      <c r="X26" s="39">
        <v>2.6818487674367099E-2</v>
      </c>
      <c r="Y26" s="37">
        <f t="shared" si="9"/>
        <v>3.4726574367101304E-5</v>
      </c>
      <c r="Z26" s="56">
        <v>2.5868855961441284E-2</v>
      </c>
      <c r="AA26" s="51">
        <f t="shared" si="3"/>
        <v>9.1490513855871369E-4</v>
      </c>
      <c r="AC26" s="50">
        <v>45537</v>
      </c>
      <c r="AD26" s="50">
        <v>45537</v>
      </c>
      <c r="AE26" s="57" t="b">
        <f t="shared" si="10"/>
        <v>1</v>
      </c>
      <c r="AF26" s="53">
        <v>2.4313223200000001E-2</v>
      </c>
      <c r="AG26" s="39">
        <v>2.4257186002761201E-2</v>
      </c>
      <c r="AH26" s="37">
        <f t="shared" si="11"/>
        <v>-5.6037197238800046E-5</v>
      </c>
      <c r="AI26" s="56">
        <v>2.5868855961441284E-2</v>
      </c>
      <c r="AJ26" s="51">
        <f t="shared" si="4"/>
        <v>-1.5556327614412828E-3</v>
      </c>
      <c r="AL26" s="50">
        <v>45902</v>
      </c>
      <c r="AM26" s="61">
        <v>5482</v>
      </c>
      <c r="AN26" s="55">
        <v>2.4640235800000001</v>
      </c>
      <c r="AO26" s="53">
        <f t="shared" si="5"/>
        <v>2.46402358E-2</v>
      </c>
      <c r="AP26" s="56">
        <v>2.6217033829030179E-2</v>
      </c>
      <c r="AQ26" s="51">
        <f t="shared" si="12"/>
        <v>-1.5767980290301783E-3</v>
      </c>
    </row>
    <row r="27" spans="1:43">
      <c r="A27" s="76"/>
      <c r="B27" s="75"/>
      <c r="D27" s="50">
        <v>43346</v>
      </c>
      <c r="E27" s="50">
        <v>43346</v>
      </c>
      <c r="F27" s="43" t="b">
        <f t="shared" si="0"/>
        <v>1</v>
      </c>
      <c r="G27" s="35">
        <v>2.0641591000000001E-2</v>
      </c>
      <c r="H27" s="36">
        <v>2.0641592890735101E-2</v>
      </c>
      <c r="I27" s="37">
        <f t="shared" si="1"/>
        <v>1.8907350997354744E-9</v>
      </c>
      <c r="K27" s="50">
        <v>45902</v>
      </c>
      <c r="L27" s="50"/>
      <c r="M27" s="57" t="b">
        <f t="shared" si="6"/>
        <v>0</v>
      </c>
      <c r="N27" s="53">
        <v>2.7730743499999998E-2</v>
      </c>
      <c r="O27" s="39"/>
      <c r="P27" s="37">
        <f t="shared" si="7"/>
        <v>-2.7730743499999998E-2</v>
      </c>
      <c r="Q27" s="56" t="e">
        <v>#N/A</v>
      </c>
      <c r="R27" s="51" t="e">
        <f t="shared" si="2"/>
        <v>#N/A</v>
      </c>
      <c r="T27" s="50">
        <v>45903</v>
      </c>
      <c r="U27" s="50">
        <v>45901</v>
      </c>
      <c r="V27" s="57" t="b">
        <f t="shared" si="8"/>
        <v>0</v>
      </c>
      <c r="W27" s="53">
        <v>2.7079136400000002E-2</v>
      </c>
      <c r="X27" s="39">
        <v>2.7111962022005699E-2</v>
      </c>
      <c r="Y27" s="37">
        <f t="shared" si="9"/>
        <v>3.2825622005697164E-5</v>
      </c>
      <c r="Z27" s="56">
        <v>2.6216406911540702E-2</v>
      </c>
      <c r="AA27" s="51">
        <f t="shared" si="3"/>
        <v>8.6272948845930036E-4</v>
      </c>
      <c r="AC27" s="50">
        <v>45901</v>
      </c>
      <c r="AD27" s="50">
        <v>45901</v>
      </c>
      <c r="AE27" s="57" t="b">
        <f t="shared" si="10"/>
        <v>1</v>
      </c>
      <c r="AF27" s="53">
        <v>2.4686974699999999E-2</v>
      </c>
      <c r="AG27" s="39">
        <v>2.4630304306352699E-2</v>
      </c>
      <c r="AH27" s="37">
        <f t="shared" si="11"/>
        <v>-5.6670393647300504E-5</v>
      </c>
      <c r="AI27" s="56">
        <v>2.6216406911540702E-2</v>
      </c>
      <c r="AJ27" s="51">
        <f t="shared" si="4"/>
        <v>-1.5294322115407023E-3</v>
      </c>
      <c r="AL27" s="50">
        <v>47729</v>
      </c>
      <c r="AM27" s="61">
        <v>7309</v>
      </c>
      <c r="AN27" s="55">
        <v>2.6360767300000001</v>
      </c>
      <c r="AO27" s="53">
        <f t="shared" si="5"/>
        <v>2.6360767300000001E-2</v>
      </c>
      <c r="AP27" s="56">
        <v>2.7361600171279754E-2</v>
      </c>
      <c r="AQ27" s="51">
        <f t="shared" si="12"/>
        <v>-1.0008328712797533E-3</v>
      </c>
    </row>
    <row r="28" spans="1:43">
      <c r="A28" s="76"/>
      <c r="B28" s="75"/>
      <c r="D28" s="50">
        <v>43710</v>
      </c>
      <c r="E28" s="50">
        <v>43710</v>
      </c>
      <c r="F28" s="43" t="b">
        <f t="shared" si="0"/>
        <v>1</v>
      </c>
      <c r="G28" s="35">
        <v>2.18555104E-2</v>
      </c>
      <c r="H28" s="36">
        <v>2.1855510318015799E-2</v>
      </c>
      <c r="I28" s="37">
        <f t="shared" si="1"/>
        <v>-8.1984200678286712E-11</v>
      </c>
      <c r="K28" s="50">
        <v>47729</v>
      </c>
      <c r="L28" s="50"/>
      <c r="M28" s="57" t="b">
        <f t="shared" si="6"/>
        <v>0</v>
      </c>
      <c r="N28" s="53">
        <v>2.8610460299999998E-2</v>
      </c>
      <c r="O28" s="39"/>
      <c r="P28" s="37">
        <f t="shared" si="7"/>
        <v>-2.8610460299999998E-2</v>
      </c>
      <c r="Q28" s="56" t="e">
        <v>#N/A</v>
      </c>
      <c r="R28" s="51" t="e">
        <f t="shared" si="2"/>
        <v>#N/A</v>
      </c>
      <c r="T28" s="50">
        <v>47728</v>
      </c>
      <c r="U28" s="50">
        <v>47728</v>
      </c>
      <c r="V28" s="57" t="b">
        <f t="shared" si="8"/>
        <v>1</v>
      </c>
      <c r="W28" s="53">
        <v>2.8059907299999999E-2</v>
      </c>
      <c r="X28" s="39">
        <v>2.8091386886944601E-2</v>
      </c>
      <c r="Y28" s="37">
        <f t="shared" si="9"/>
        <v>3.1479586944601484E-5</v>
      </c>
      <c r="Z28" s="56">
        <v>2.7361785164442765E-2</v>
      </c>
      <c r="AA28" s="51">
        <f t="shared" si="3"/>
        <v>6.9812213555723451E-4</v>
      </c>
      <c r="AC28" s="50">
        <v>47728</v>
      </c>
      <c r="AD28" s="50">
        <v>47728</v>
      </c>
      <c r="AE28" s="57" t="b">
        <f t="shared" si="10"/>
        <v>1</v>
      </c>
      <c r="AF28" s="53">
        <v>2.5950801499999999E-2</v>
      </c>
      <c r="AG28" s="39">
        <v>2.5892040400961502E-2</v>
      </c>
      <c r="AH28" s="37">
        <f t="shared" si="11"/>
        <v>-5.8761099038497078E-5</v>
      </c>
      <c r="AI28" s="56">
        <v>2.7361785164442765E-2</v>
      </c>
      <c r="AJ28" s="51">
        <f t="shared" si="4"/>
        <v>-1.4109836644427658E-3</v>
      </c>
      <c r="AL28" s="50">
        <v>49556</v>
      </c>
      <c r="AM28" s="61">
        <v>9136</v>
      </c>
      <c r="AN28" s="55">
        <v>2.6358425099999998</v>
      </c>
      <c r="AO28" s="53">
        <f t="shared" si="5"/>
        <v>2.6358425099999999E-2</v>
      </c>
      <c r="AP28" s="56">
        <v>2.7023040445306457E-2</v>
      </c>
      <c r="AQ28" s="51">
        <f t="shared" si="12"/>
        <v>-6.6461534530645738E-4</v>
      </c>
    </row>
    <row r="29" spans="1:43">
      <c r="A29" s="76"/>
      <c r="B29" s="75"/>
      <c r="D29" s="50">
        <v>44075</v>
      </c>
      <c r="E29" s="50">
        <v>44075</v>
      </c>
      <c r="F29" s="43" t="b">
        <f t="shared" si="0"/>
        <v>1</v>
      </c>
      <c r="G29" s="35">
        <v>2.2927992000000001E-2</v>
      </c>
      <c r="H29" s="36">
        <v>2.29279921094214E-2</v>
      </c>
      <c r="I29" s="37">
        <f t="shared" si="1"/>
        <v>1.0942139902492265E-10</v>
      </c>
      <c r="K29" s="50">
        <v>49555</v>
      </c>
      <c r="L29" s="43"/>
      <c r="M29" s="55" t="b">
        <f t="shared" si="6"/>
        <v>0</v>
      </c>
      <c r="N29" s="51">
        <v>2.8110253300000002E-2</v>
      </c>
      <c r="O29" s="43"/>
      <c r="P29" s="37">
        <f t="shared" si="7"/>
        <v>-2.8110253300000002E-2</v>
      </c>
      <c r="Q29" s="43" t="e">
        <v>#N/A</v>
      </c>
      <c r="R29" s="51" t="e">
        <f t="shared" ref="R29:R31" si="13">N29-Q29</f>
        <v>#N/A</v>
      </c>
      <c r="T29" s="50">
        <v>49555</v>
      </c>
      <c r="U29" s="50">
        <v>49555</v>
      </c>
      <c r="V29" s="57" t="b">
        <f t="shared" si="8"/>
        <v>1</v>
      </c>
      <c r="W29" s="53">
        <v>2.7615530700000002E-2</v>
      </c>
      <c r="X29" s="39">
        <v>2.7639535802594001E-2</v>
      </c>
      <c r="Y29" s="37">
        <f t="shared" si="9"/>
        <v>2.4005102593999822E-5</v>
      </c>
      <c r="Z29" s="56">
        <v>2.7023802655184781E-2</v>
      </c>
      <c r="AA29" s="51">
        <f t="shared" ref="AA29:AA31" si="14">W29-Z29</f>
        <v>5.9172804481522068E-4</v>
      </c>
      <c r="AC29" s="50">
        <v>49555</v>
      </c>
      <c r="AD29" s="50">
        <v>49555</v>
      </c>
      <c r="AE29" s="57" t="b">
        <f t="shared" si="10"/>
        <v>1</v>
      </c>
      <c r="AF29" s="53">
        <v>2.5713035199999998E-2</v>
      </c>
      <c r="AG29" s="39">
        <v>2.5666734132415499E-2</v>
      </c>
      <c r="AH29" s="37">
        <f t="shared" si="11"/>
        <v>-4.6301067584499089E-5</v>
      </c>
      <c r="AI29" s="56">
        <v>2.7023802655184781E-2</v>
      </c>
      <c r="AJ29" s="51">
        <f t="shared" ref="AJ29:AJ31" si="15">AF29-AI29</f>
        <v>-1.3107674551847831E-3</v>
      </c>
      <c r="AL29" s="50">
        <v>51383</v>
      </c>
      <c r="AM29" s="61">
        <v>10963</v>
      </c>
      <c r="AN29" s="55">
        <v>2.5321012000000001</v>
      </c>
      <c r="AO29" s="53">
        <f t="shared" si="5"/>
        <v>2.5321012E-2</v>
      </c>
      <c r="AP29" s="56">
        <v>2.5630780987208723E-2</v>
      </c>
      <c r="AQ29" s="51">
        <f t="shared" si="12"/>
        <v>-3.0976898720872295E-4</v>
      </c>
    </row>
    <row r="30" spans="1:43">
      <c r="A30" s="76"/>
      <c r="B30" s="75"/>
      <c r="D30" s="50">
        <v>44440</v>
      </c>
      <c r="E30" s="50">
        <v>44440</v>
      </c>
      <c r="F30" s="43" t="b">
        <f t="shared" si="0"/>
        <v>1</v>
      </c>
      <c r="G30" s="35">
        <v>2.3907085000000002E-2</v>
      </c>
      <c r="H30" s="36">
        <v>2.3907083055330999E-2</v>
      </c>
      <c r="I30" s="37">
        <f t="shared" si="1"/>
        <v>-1.9446690022184576E-9</v>
      </c>
      <c r="K30" s="50">
        <v>51382</v>
      </c>
      <c r="L30" s="43"/>
      <c r="M30" s="55" t="b">
        <f t="shared" si="6"/>
        <v>0</v>
      </c>
      <c r="N30" s="51">
        <v>2.6616483699999999E-2</v>
      </c>
      <c r="O30" s="43"/>
      <c r="P30" s="37">
        <f t="shared" si="7"/>
        <v>-2.6616483699999999E-2</v>
      </c>
      <c r="Q30" s="43" t="e">
        <v>#N/A</v>
      </c>
      <c r="R30" s="51" t="e">
        <f t="shared" si="13"/>
        <v>#N/A</v>
      </c>
      <c r="T30" s="50">
        <v>51382</v>
      </c>
      <c r="U30" s="50">
        <v>51382</v>
      </c>
      <c r="V30" s="57" t="b">
        <f t="shared" si="8"/>
        <v>1</v>
      </c>
      <c r="W30" s="53">
        <v>2.6168019299999998E-2</v>
      </c>
      <c r="X30" s="39">
        <v>2.6181506293919E-2</v>
      </c>
      <c r="Y30" s="37">
        <f t="shared" si="9"/>
        <v>1.348699391900271E-5</v>
      </c>
      <c r="Z30" s="56">
        <v>2.5631245207676123E-2</v>
      </c>
      <c r="AA30" s="51">
        <f t="shared" si="14"/>
        <v>5.3677409232387452E-4</v>
      </c>
      <c r="AC30" s="50">
        <v>51382</v>
      </c>
      <c r="AD30" s="50">
        <v>51382</v>
      </c>
      <c r="AE30" s="57" t="b">
        <f t="shared" si="10"/>
        <v>1</v>
      </c>
      <c r="AF30" s="53">
        <v>2.4396085799999998E-2</v>
      </c>
      <c r="AG30" s="39">
        <v>2.4376778149555599E-2</v>
      </c>
      <c r="AH30" s="37">
        <f t="shared" si="11"/>
        <v>-1.9307650444399388E-5</v>
      </c>
      <c r="AI30" s="56">
        <v>2.5631245207676123E-2</v>
      </c>
      <c r="AJ30" s="51">
        <f t="shared" si="15"/>
        <v>-1.2351594076761251E-3</v>
      </c>
      <c r="AL30" s="50">
        <v>55032</v>
      </c>
      <c r="AM30" s="61">
        <v>14612</v>
      </c>
      <c r="AN30" s="55">
        <v>2.3688059799999999</v>
      </c>
      <c r="AO30" s="53">
        <f t="shared" si="5"/>
        <v>2.3688059799999998E-2</v>
      </c>
      <c r="AP30" s="56">
        <v>2.3936840500302203E-2</v>
      </c>
      <c r="AQ30" s="51">
        <f t="shared" si="12"/>
        <v>-2.4878070030220564E-4</v>
      </c>
    </row>
    <row r="31" spans="1:43">
      <c r="A31" s="76"/>
      <c r="B31" s="75"/>
      <c r="D31" s="50">
        <v>44805</v>
      </c>
      <c r="E31" s="50">
        <v>44805</v>
      </c>
      <c r="F31" s="43" t="b">
        <f t="shared" si="0"/>
        <v>1</v>
      </c>
      <c r="G31" s="35">
        <v>2.46054515E-2</v>
      </c>
      <c r="H31" s="36">
        <v>2.4605449640158199E-2</v>
      </c>
      <c r="I31" s="37">
        <f t="shared" si="1"/>
        <v>-1.859841801399309E-9</v>
      </c>
      <c r="K31" s="50">
        <v>55032</v>
      </c>
      <c r="L31" s="43"/>
      <c r="M31" s="55" t="b">
        <f t="shared" si="6"/>
        <v>0</v>
      </c>
      <c r="N31" s="56">
        <v>2.4674414299999999E-2</v>
      </c>
      <c r="O31" s="43"/>
      <c r="P31" s="37">
        <f t="shared" si="7"/>
        <v>-2.4674414299999999E-2</v>
      </c>
      <c r="Q31" s="43" t="e">
        <v>#N/A</v>
      </c>
      <c r="R31" s="51" t="e">
        <f t="shared" si="13"/>
        <v>#N/A</v>
      </c>
      <c r="T31" s="50">
        <v>55032</v>
      </c>
      <c r="U31" s="50">
        <v>55032</v>
      </c>
      <c r="V31" s="57" t="b">
        <f t="shared" si="8"/>
        <v>1</v>
      </c>
      <c r="W31" s="53">
        <v>2.4339315600000001E-2</v>
      </c>
      <c r="X31" s="39">
        <v>2.4341230399047099E-2</v>
      </c>
      <c r="Y31" s="37">
        <f t="shared" si="9"/>
        <v>1.9147990470980147E-6</v>
      </c>
      <c r="Z31" s="56">
        <v>2.3936840500302203E-2</v>
      </c>
      <c r="AA31" s="51">
        <f t="shared" si="14"/>
        <v>4.0247509969779799E-4</v>
      </c>
      <c r="AC31" s="50">
        <v>55032</v>
      </c>
      <c r="AD31" s="50">
        <v>55032</v>
      </c>
      <c r="AE31" s="57" t="b">
        <f t="shared" si="10"/>
        <v>1</v>
      </c>
      <c r="AF31" s="53">
        <v>2.3012121300000001E-2</v>
      </c>
      <c r="AG31" s="39">
        <v>2.3017410921143601E-2</v>
      </c>
      <c r="AH31" s="37">
        <f t="shared" si="11"/>
        <v>5.2896211436004315E-6</v>
      </c>
      <c r="AI31" s="56">
        <v>2.3936840500302203E-2</v>
      </c>
      <c r="AJ31" s="51">
        <f t="shared" si="15"/>
        <v>-9.2471920030220284E-4</v>
      </c>
    </row>
    <row r="32" spans="1:43">
      <c r="A32" s="76"/>
      <c r="B32" s="75"/>
      <c r="D32" s="50">
        <v>45170</v>
      </c>
      <c r="E32" s="50">
        <v>45170</v>
      </c>
      <c r="F32" s="43" t="b">
        <f t="shared" ref="F32:F38" si="16">E32=D32</f>
        <v>1</v>
      </c>
      <c r="G32" s="35">
        <v>2.5335781599999999E-2</v>
      </c>
      <c r="H32" s="36">
        <v>2.5335783555656001E-2</v>
      </c>
      <c r="I32" s="37">
        <f t="shared" ref="I32:I38" si="17">H32-G32</f>
        <v>1.955656001723094E-9</v>
      </c>
    </row>
    <row r="33" spans="1:35">
      <c r="A33" s="76"/>
      <c r="B33" s="75"/>
      <c r="D33" s="50">
        <v>45537</v>
      </c>
      <c r="E33" s="50">
        <v>45537</v>
      </c>
      <c r="F33" s="43" t="b">
        <f t="shared" si="16"/>
        <v>1</v>
      </c>
      <c r="G33" s="35">
        <v>2.58688558E-2</v>
      </c>
      <c r="H33" s="36">
        <v>2.5868855961441301E-2</v>
      </c>
      <c r="I33" s="37">
        <f t="shared" si="17"/>
        <v>1.6144130129958079E-10</v>
      </c>
    </row>
    <row r="34" spans="1:35">
      <c r="A34" s="76"/>
      <c r="B34" s="75"/>
      <c r="D34" s="50">
        <v>45901</v>
      </c>
      <c r="E34" s="50">
        <v>45901</v>
      </c>
      <c r="F34" s="43" t="b">
        <f t="shared" si="16"/>
        <v>1</v>
      </c>
      <c r="G34" s="43">
        <v>2.6216406800000001E-2</v>
      </c>
      <c r="H34" s="37">
        <v>2.6216406911540702E-2</v>
      </c>
      <c r="I34" s="37">
        <f t="shared" si="17"/>
        <v>1.1154070028718266E-10</v>
      </c>
    </row>
    <row r="35" spans="1:35">
      <c r="A35" s="76"/>
      <c r="B35" s="75"/>
      <c r="D35" s="50">
        <v>47728</v>
      </c>
      <c r="E35" s="50">
        <v>47728</v>
      </c>
      <c r="F35" s="43" t="b">
        <f t="shared" si="16"/>
        <v>1</v>
      </c>
      <c r="G35" s="43">
        <v>2.7361782099999999E-2</v>
      </c>
      <c r="H35" s="37">
        <v>2.7361785164442799E-2</v>
      </c>
      <c r="I35" s="37">
        <f t="shared" si="17"/>
        <v>3.064442800210232E-9</v>
      </c>
      <c r="AC35" s="79"/>
      <c r="AD35" s="78"/>
    </row>
    <row r="36" spans="1:35">
      <c r="A36" s="76"/>
      <c r="B36" s="75"/>
      <c r="D36" s="50">
        <v>49555</v>
      </c>
      <c r="E36" s="50">
        <v>49555</v>
      </c>
      <c r="F36" s="43" t="b">
        <f t="shared" si="16"/>
        <v>1</v>
      </c>
      <c r="G36" s="43">
        <v>2.7023799999999997E-2</v>
      </c>
      <c r="H36" s="37">
        <v>2.7023802655184798E-2</v>
      </c>
      <c r="I36" s="37">
        <f t="shared" si="17"/>
        <v>2.6551848011924228E-9</v>
      </c>
      <c r="AC36" s="79"/>
      <c r="AD36" s="78"/>
    </row>
    <row r="37" spans="1:35">
      <c r="A37" s="76"/>
      <c r="B37" s="75"/>
      <c r="D37" s="50">
        <v>51382</v>
      </c>
      <c r="E37" s="50">
        <v>51382</v>
      </c>
      <c r="F37" s="43" t="b">
        <f t="shared" si="16"/>
        <v>1</v>
      </c>
      <c r="G37" s="43">
        <v>2.5631240100000001E-2</v>
      </c>
      <c r="H37" s="37">
        <v>2.5631245207676099E-2</v>
      </c>
      <c r="I37" s="37">
        <f t="shared" si="17"/>
        <v>5.107676098042857E-9</v>
      </c>
      <c r="AC37" s="79"/>
      <c r="AD37" s="78"/>
    </row>
    <row r="38" spans="1:35">
      <c r="A38" s="76"/>
      <c r="B38" s="75"/>
      <c r="D38" s="50">
        <v>55032</v>
      </c>
      <c r="E38" s="50">
        <v>55032</v>
      </c>
      <c r="F38" s="43" t="b">
        <f t="shared" si="16"/>
        <v>1</v>
      </c>
      <c r="G38" s="43">
        <v>2.3936825599999999E-2</v>
      </c>
      <c r="H38" s="37">
        <v>2.39368405003022E-2</v>
      </c>
      <c r="I38" s="37">
        <f t="shared" si="17"/>
        <v>1.4900302200415716E-8</v>
      </c>
      <c r="AC38" s="79"/>
      <c r="AD38" s="78"/>
    </row>
    <row r="39" spans="1:35">
      <c r="A39" s="76"/>
      <c r="B39" s="75"/>
      <c r="H39" s="64"/>
      <c r="I39" s="64"/>
      <c r="AC39" s="79"/>
      <c r="AD39" s="78"/>
    </row>
    <row r="40" spans="1:35" ht="15.75" thickBot="1">
      <c r="A40" s="76"/>
      <c r="B40" s="75"/>
      <c r="H40" s="64"/>
      <c r="I40" s="64"/>
      <c r="Q40" s="58" t="s">
        <v>57</v>
      </c>
      <c r="T40" s="58" t="s">
        <v>50</v>
      </c>
      <c r="W40" s="58" t="s">
        <v>51</v>
      </c>
      <c r="Z40" s="58" t="s">
        <v>65</v>
      </c>
      <c r="AC40" s="79"/>
      <c r="AD40" s="78"/>
    </row>
    <row r="41" spans="1:35" ht="15.75" thickBot="1">
      <c r="A41" s="76"/>
      <c r="B41" s="75"/>
      <c r="H41" s="64"/>
      <c r="I41" s="64"/>
      <c r="Q41" s="46" t="s">
        <v>11</v>
      </c>
      <c r="R41" s="49" t="s">
        <v>12</v>
      </c>
      <c r="T41" s="46" t="s">
        <v>11</v>
      </c>
      <c r="U41" s="49" t="s">
        <v>12</v>
      </c>
      <c r="W41" s="46" t="s">
        <v>11</v>
      </c>
      <c r="X41" s="49" t="s">
        <v>12</v>
      </c>
      <c r="Z41" s="46" t="s">
        <v>11</v>
      </c>
      <c r="AA41" s="49" t="s">
        <v>12</v>
      </c>
      <c r="AC41" s="79"/>
      <c r="AD41" s="78"/>
    </row>
    <row r="42" spans="1:35">
      <c r="A42" s="76"/>
      <c r="B42" s="75"/>
      <c r="H42" s="64"/>
      <c r="I42" s="64"/>
      <c r="Q42" s="50">
        <f t="array" ref="Q42:R99">_xll.MaRVL_CurveInfo(K3,"dates,dfs")</f>
        <v>40421</v>
      </c>
      <c r="R42" s="43">
        <v>0.99997625056399309</v>
      </c>
      <c r="T42" s="50">
        <f t="array" ref="T42:U99">_xll.MaRVL_CurveInfo(T3,"dates,dfs")</f>
        <v>40421</v>
      </c>
      <c r="U42" s="43">
        <v>0.99998187810620121</v>
      </c>
      <c r="W42" s="50">
        <f t="array" ref="W42:X99">_xll.MaRVL_CurveInfo(AC3,"dates,dfs")</f>
        <v>40421</v>
      </c>
      <c r="X42" s="43">
        <v>0.99998916678408922</v>
      </c>
      <c r="Z42" s="50">
        <f t="array" ref="Z42:AA107">_xll.MaRVL_CurveInfo(AL3,"dates,dfs")</f>
        <v>40421</v>
      </c>
      <c r="AA42" s="43">
        <v>0.99999775505702237</v>
      </c>
      <c r="AC42" s="87">
        <v>40422</v>
      </c>
      <c r="AD42" s="86">
        <v>0.99999511321832502</v>
      </c>
      <c r="AE42" s="42" t="b">
        <f>AC42=Z42</f>
        <v>0</v>
      </c>
      <c r="AF42" s="42">
        <f>AD42-AA42</f>
        <v>-2.6418386973592334E-6</v>
      </c>
      <c r="AH42" s="87"/>
      <c r="AI42" s="86"/>
    </row>
    <row r="43" spans="1:35">
      <c r="A43" s="76"/>
      <c r="B43" s="75"/>
      <c r="H43" s="64"/>
      <c r="I43" s="64"/>
      <c r="Q43" s="50">
        <v>40423</v>
      </c>
      <c r="R43" s="43">
        <v>0.99992875125397818</v>
      </c>
      <c r="T43" s="50">
        <v>40423</v>
      </c>
      <c r="U43" s="43">
        <v>0.99994563295146421</v>
      </c>
      <c r="W43" s="50">
        <v>40423</v>
      </c>
      <c r="X43" s="43">
        <v>0.99996749831248599</v>
      </c>
      <c r="Z43" s="50">
        <v>40452</v>
      </c>
      <c r="AA43" s="43">
        <v>0.99973195122769898</v>
      </c>
      <c r="AC43" s="87">
        <v>40452</v>
      </c>
      <c r="AD43" s="86">
        <v>0.99973193302193897</v>
      </c>
      <c r="AE43" s="84" t="b">
        <f t="shared" ref="AE43:AE86" si="18">AC43=Z43</f>
        <v>1</v>
      </c>
      <c r="AF43" s="84">
        <f t="shared" ref="AF43:AF86" si="19">AD43-AA43</f>
        <v>-1.8205760010658878E-8</v>
      </c>
      <c r="AH43" s="87"/>
      <c r="AI43" s="86"/>
    </row>
    <row r="44" spans="1:35">
      <c r="A44" s="76"/>
      <c r="B44" s="75"/>
      <c r="H44" s="64"/>
      <c r="I44" s="64"/>
      <c r="Q44" s="50">
        <v>40452</v>
      </c>
      <c r="R44" s="43">
        <v>0.99904464145679428</v>
      </c>
      <c r="T44" s="50">
        <v>40452</v>
      </c>
      <c r="U44" s="43">
        <v>0.9992244351147781</v>
      </c>
      <c r="W44" s="50">
        <v>40452</v>
      </c>
      <c r="X44" s="43">
        <v>0.99945738772467541</v>
      </c>
      <c r="Z44" s="50">
        <v>40483</v>
      </c>
      <c r="AA44" s="43">
        <v>0.99941158046921941</v>
      </c>
      <c r="AC44" s="87">
        <v>40483</v>
      </c>
      <c r="AD44" s="86">
        <v>0.99941156227655503</v>
      </c>
      <c r="AE44" s="84" t="b">
        <f t="shared" si="18"/>
        <v>1</v>
      </c>
      <c r="AF44" s="84">
        <f t="shared" si="19"/>
        <v>-1.8192664374971912E-8</v>
      </c>
      <c r="AH44" s="87"/>
      <c r="AI44" s="86"/>
    </row>
    <row r="45" spans="1:35">
      <c r="A45" s="76"/>
      <c r="B45" s="75"/>
      <c r="H45" s="64"/>
      <c r="I45" s="64"/>
      <c r="Q45" s="50">
        <v>40483</v>
      </c>
      <c r="R45" s="43">
        <v>0.99795337252794591</v>
      </c>
      <c r="T45" s="50">
        <v>40483</v>
      </c>
      <c r="U45" s="43">
        <v>0.99830663268930731</v>
      </c>
      <c r="W45" s="50">
        <v>40483</v>
      </c>
      <c r="X45" s="43">
        <v>0.99892343580168108</v>
      </c>
      <c r="Z45" s="50">
        <v>40513</v>
      </c>
      <c r="AA45" s="43">
        <v>0.99904174765766729</v>
      </c>
      <c r="AC45" s="87">
        <v>40513</v>
      </c>
      <c r="AD45" s="86">
        <v>0.99904172948113001</v>
      </c>
      <c r="AE45" s="84" t="b">
        <f t="shared" si="18"/>
        <v>1</v>
      </c>
      <c r="AF45" s="84">
        <f t="shared" si="19"/>
        <v>-1.8176537275316207E-8</v>
      </c>
      <c r="AH45" s="87"/>
      <c r="AI45" s="86"/>
    </row>
    <row r="46" spans="1:35">
      <c r="A46" s="76"/>
      <c r="B46" s="75"/>
      <c r="H46" s="64"/>
      <c r="I46" s="64"/>
      <c r="Q46" s="50">
        <v>40513</v>
      </c>
      <c r="R46" s="43">
        <v>0.9965438438052131</v>
      </c>
      <c r="T46" s="50">
        <v>40513</v>
      </c>
      <c r="U46" s="43">
        <v>0.99706394373577356</v>
      </c>
      <c r="W46" s="50">
        <v>40513</v>
      </c>
      <c r="X46" s="43">
        <v>0.99839808420143872</v>
      </c>
      <c r="Z46" s="50">
        <v>40527</v>
      </c>
      <c r="AA46" s="43">
        <v>0.99901390385103173</v>
      </c>
      <c r="AC46" s="87">
        <v>40527</v>
      </c>
      <c r="AD46" s="86">
        <v>0.99901422048780997</v>
      </c>
      <c r="AE46" s="84" t="b">
        <f t="shared" si="18"/>
        <v>1</v>
      </c>
      <c r="AF46" s="84">
        <f t="shared" si="19"/>
        <v>3.1663677824145253E-7</v>
      </c>
      <c r="AH46" s="87"/>
      <c r="AI46" s="86"/>
    </row>
    <row r="47" spans="1:35">
      <c r="A47" s="76"/>
      <c r="B47" s="75"/>
      <c r="H47" s="64"/>
      <c r="I47" s="64"/>
      <c r="Q47" s="50">
        <v>40527</v>
      </c>
      <c r="R47" s="43">
        <v>0.99617707379158682</v>
      </c>
      <c r="T47" s="50">
        <v>40527</v>
      </c>
      <c r="U47" s="43">
        <v>0.99677506260060811</v>
      </c>
      <c r="W47" s="50">
        <v>40527</v>
      </c>
      <c r="X47" s="43">
        <v>0.99829186088197719</v>
      </c>
      <c r="Z47" s="50">
        <v>40603</v>
      </c>
      <c r="AA47" s="43">
        <v>0.99778293987316025</v>
      </c>
      <c r="AC47" s="87">
        <v>40603</v>
      </c>
      <c r="AD47" s="86">
        <v>0.99778660988212697</v>
      </c>
      <c r="AE47" s="84" t="b">
        <f t="shared" si="18"/>
        <v>1</v>
      </c>
      <c r="AF47" s="84">
        <f t="shared" si="19"/>
        <v>3.6700089667274227E-6</v>
      </c>
      <c r="AH47" s="87"/>
      <c r="AI47" s="86"/>
    </row>
    <row r="48" spans="1:35">
      <c r="A48" s="76"/>
      <c r="B48" s="75"/>
      <c r="H48" s="64"/>
      <c r="I48" s="64"/>
      <c r="Q48" s="50">
        <v>40603</v>
      </c>
      <c r="R48" s="43">
        <v>0.9932523930810645</v>
      </c>
      <c r="T48" s="50">
        <v>40603</v>
      </c>
      <c r="U48" s="43">
        <v>0.99426957713182484</v>
      </c>
      <c r="W48" s="50">
        <v>40603</v>
      </c>
      <c r="X48" s="43">
        <v>0.99669066958273833</v>
      </c>
      <c r="Z48" s="50">
        <v>40617</v>
      </c>
      <c r="AA48" s="43">
        <v>0.99755642258451849</v>
      </c>
      <c r="AC48" s="87">
        <v>40617</v>
      </c>
      <c r="AD48" s="86">
        <v>0.99756041528698802</v>
      </c>
      <c r="AE48" s="84" t="b">
        <f t="shared" si="18"/>
        <v>1</v>
      </c>
      <c r="AF48" s="84">
        <f t="shared" si="19"/>
        <v>3.9927024695352031E-6</v>
      </c>
      <c r="AH48" s="87"/>
      <c r="AI48" s="86"/>
    </row>
    <row r="49" spans="1:35">
      <c r="A49" s="76"/>
      <c r="B49" s="75"/>
      <c r="H49" s="64"/>
      <c r="I49" s="64"/>
      <c r="Q49" s="50">
        <v>40617</v>
      </c>
      <c r="R49" s="43">
        <v>0.99269485936849156</v>
      </c>
      <c r="T49" s="50">
        <v>40617</v>
      </c>
      <c r="U49" s="43">
        <v>0.99381103699205109</v>
      </c>
      <c r="W49" s="50">
        <v>40617</v>
      </c>
      <c r="X49" s="43">
        <v>0.99640419363484201</v>
      </c>
      <c r="Z49" s="50">
        <v>40695</v>
      </c>
      <c r="AA49" s="43">
        <v>0.99626071437102448</v>
      </c>
      <c r="AC49" s="87">
        <v>40695</v>
      </c>
      <c r="AD49" s="86">
        <v>0.99626661349610401</v>
      </c>
      <c r="AE49" s="84" t="b">
        <f t="shared" si="18"/>
        <v>1</v>
      </c>
      <c r="AF49" s="84">
        <f t="shared" si="19"/>
        <v>5.899125079533718E-6</v>
      </c>
      <c r="AH49" s="87"/>
      <c r="AI49" s="86"/>
    </row>
    <row r="50" spans="1:35">
      <c r="A50" s="76"/>
      <c r="B50" s="75"/>
      <c r="H50" s="64"/>
      <c r="I50" s="64"/>
      <c r="Q50" s="50">
        <v>40710</v>
      </c>
      <c r="R50" s="43">
        <v>0.98898842049101909</v>
      </c>
      <c r="T50" s="50">
        <v>40710</v>
      </c>
      <c r="U50" s="43">
        <v>0.99083789726304283</v>
      </c>
      <c r="W50" s="50">
        <v>40710</v>
      </c>
      <c r="X50" s="43">
        <v>0.99452728769114052</v>
      </c>
      <c r="Z50" s="50">
        <v>40710</v>
      </c>
      <c r="AA50" s="43">
        <v>0.99603363540336265</v>
      </c>
      <c r="AC50" s="87">
        <v>40710</v>
      </c>
      <c r="AD50" s="86">
        <v>0.99603883777233604</v>
      </c>
      <c r="AE50" s="84" t="b">
        <f t="shared" si="18"/>
        <v>1</v>
      </c>
      <c r="AF50" s="84">
        <f t="shared" si="19"/>
        <v>5.2023689733893264E-6</v>
      </c>
      <c r="AH50" s="87"/>
      <c r="AI50" s="86"/>
    </row>
    <row r="51" spans="1:35">
      <c r="A51" s="76"/>
      <c r="B51" s="75"/>
      <c r="H51" s="64"/>
      <c r="I51" s="64"/>
      <c r="Q51" s="50">
        <v>40787</v>
      </c>
      <c r="R51" s="43">
        <v>0.98583808456432731</v>
      </c>
      <c r="T51" s="50">
        <v>40787</v>
      </c>
      <c r="U51" s="43">
        <v>0.9883934171233697</v>
      </c>
      <c r="W51" s="50">
        <v>40787</v>
      </c>
      <c r="X51" s="43">
        <v>0.99292889071820423</v>
      </c>
      <c r="Z51" s="50">
        <v>40787</v>
      </c>
      <c r="AA51" s="43">
        <v>0.99487179264285008</v>
      </c>
      <c r="AC51" s="87">
        <v>40787</v>
      </c>
      <c r="AD51" s="86">
        <v>0.99487176921018095</v>
      </c>
      <c r="AE51" s="84" t="b">
        <f t="shared" si="18"/>
        <v>1</v>
      </c>
      <c r="AF51" s="84">
        <f t="shared" si="19"/>
        <v>-2.3432669138401252E-8</v>
      </c>
      <c r="AH51" s="87"/>
      <c r="AI51" s="86"/>
    </row>
    <row r="52" spans="1:35">
      <c r="H52" s="64"/>
      <c r="I52" s="64"/>
      <c r="Q52" s="50">
        <v>40801</v>
      </c>
      <c r="R52" s="43">
        <v>0.98528570060657783</v>
      </c>
      <c r="T52" s="50">
        <v>40801</v>
      </c>
      <c r="U52" s="43">
        <v>0.98791465521665156</v>
      </c>
      <c r="W52" s="50">
        <v>40801</v>
      </c>
      <c r="X52" s="43">
        <v>0.9926038558864414</v>
      </c>
      <c r="Z52" s="50">
        <v>40801</v>
      </c>
      <c r="AA52" s="43">
        <v>0.99461365453698192</v>
      </c>
      <c r="AC52" s="87">
        <v>40801</v>
      </c>
      <c r="AD52" s="86">
        <v>0.99461365836139204</v>
      </c>
      <c r="AE52" s="84" t="b">
        <f t="shared" si="18"/>
        <v>1</v>
      </c>
      <c r="AF52" s="84">
        <f t="shared" si="19"/>
        <v>3.8244101219220283E-9</v>
      </c>
      <c r="AH52" s="87"/>
      <c r="AI52" s="86"/>
    </row>
    <row r="53" spans="1:35">
      <c r="Q53" s="50">
        <v>40898</v>
      </c>
      <c r="R53" s="43">
        <v>0.98147345588898494</v>
      </c>
      <c r="T53" s="50">
        <v>40898</v>
      </c>
      <c r="U53" s="43">
        <v>0.98456516546941975</v>
      </c>
      <c r="W53" s="50">
        <v>40898</v>
      </c>
      <c r="X53" s="43">
        <v>0.99028078341964876</v>
      </c>
      <c r="Z53" s="50">
        <v>40898</v>
      </c>
      <c r="AA53" s="43">
        <v>0.99273888262676013</v>
      </c>
      <c r="AC53" s="87">
        <v>40898</v>
      </c>
      <c r="AD53" s="86">
        <v>0.99273913157605698</v>
      </c>
      <c r="AE53" s="84" t="b">
        <f t="shared" si="18"/>
        <v>1</v>
      </c>
      <c r="AF53" s="84">
        <f t="shared" si="19"/>
        <v>2.4894929684382561E-7</v>
      </c>
      <c r="AH53" s="87"/>
      <c r="AI53" s="86"/>
    </row>
    <row r="54" spans="1:35">
      <c r="Q54" s="50">
        <v>40989</v>
      </c>
      <c r="R54" s="43">
        <v>0.97778921918202588</v>
      </c>
      <c r="T54" s="50">
        <v>40989</v>
      </c>
      <c r="U54" s="43">
        <v>0.98123983517004976</v>
      </c>
      <c r="W54" s="50">
        <v>40989</v>
      </c>
      <c r="X54" s="43">
        <v>0.98785603521969523</v>
      </c>
      <c r="Z54" s="50">
        <v>40989</v>
      </c>
      <c r="AA54" s="43">
        <v>0.99071049527924093</v>
      </c>
      <c r="AC54" s="87">
        <v>40989</v>
      </c>
      <c r="AD54" s="86">
        <v>0.99071106306632595</v>
      </c>
      <c r="AE54" s="84" t="b">
        <f t="shared" si="18"/>
        <v>1</v>
      </c>
      <c r="AF54" s="84">
        <f t="shared" si="19"/>
        <v>5.6778708501514785E-7</v>
      </c>
      <c r="AH54" s="87"/>
      <c r="AI54" s="86"/>
    </row>
    <row r="55" spans="1:35">
      <c r="Q55" s="50">
        <v>41081</v>
      </c>
      <c r="R55" s="43">
        <v>0.97400926372473828</v>
      </c>
      <c r="T55" s="50">
        <v>41081</v>
      </c>
      <c r="U55" s="43">
        <v>0.97774954903442679</v>
      </c>
      <c r="W55" s="50">
        <v>41081</v>
      </c>
      <c r="X55" s="43">
        <v>0.98521522311680809</v>
      </c>
      <c r="Z55" s="50">
        <v>41081</v>
      </c>
      <c r="AA55" s="43">
        <v>0.98844659650957511</v>
      </c>
      <c r="AC55" s="87">
        <v>41081</v>
      </c>
      <c r="AD55" s="86">
        <v>0.98844757330478095</v>
      </c>
      <c r="AE55" s="84" t="b">
        <f t="shared" si="18"/>
        <v>1</v>
      </c>
      <c r="AF55" s="84">
        <f t="shared" si="19"/>
        <v>9.7679520583149326E-7</v>
      </c>
      <c r="AH55" s="87"/>
      <c r="AI55" s="86"/>
    </row>
    <row r="56" spans="1:35">
      <c r="Q56" s="50">
        <v>41155</v>
      </c>
      <c r="R56" s="43">
        <v>0.97089990569908879</v>
      </c>
      <c r="T56" s="50">
        <v>41155</v>
      </c>
      <c r="U56" s="43">
        <v>0.9748201425483638</v>
      </c>
      <c r="W56" s="50">
        <v>41155</v>
      </c>
      <c r="X56" s="43">
        <v>0.98292438013177386</v>
      </c>
      <c r="Z56" s="50">
        <v>41156</v>
      </c>
      <c r="AA56" s="43">
        <v>0.98641332085384581</v>
      </c>
      <c r="AC56" s="87">
        <v>41156</v>
      </c>
      <c r="AD56" s="86">
        <v>0.98641469488649203</v>
      </c>
      <c r="AE56" s="84" t="b">
        <f t="shared" si="18"/>
        <v>1</v>
      </c>
      <c r="AF56" s="84">
        <f t="shared" si="19"/>
        <v>1.3740326462174934E-6</v>
      </c>
      <c r="AH56" s="87"/>
      <c r="AI56" s="86"/>
    </row>
    <row r="57" spans="1:35">
      <c r="Q57" s="50">
        <v>41172</v>
      </c>
      <c r="R57" s="43">
        <v>0.97015386629060341</v>
      </c>
      <c r="T57" s="50">
        <v>41172</v>
      </c>
      <c r="U57" s="43">
        <v>0.97412486797709552</v>
      </c>
      <c r="W57" s="50">
        <v>41172</v>
      </c>
      <c r="X57" s="43">
        <v>0.98238913268816774</v>
      </c>
      <c r="Z57" s="50">
        <v>41172</v>
      </c>
      <c r="AA57" s="43">
        <v>0.9859601942578291</v>
      </c>
      <c r="AC57" s="87">
        <v>41172</v>
      </c>
      <c r="AD57" s="86">
        <v>0.98596143859456697</v>
      </c>
      <c r="AE57" s="84" t="b">
        <f t="shared" si="18"/>
        <v>1</v>
      </c>
      <c r="AF57" s="84">
        <f t="shared" si="19"/>
        <v>1.2443367378711656E-6</v>
      </c>
      <c r="AH57" s="87"/>
      <c r="AI57" s="86"/>
    </row>
    <row r="58" spans="1:35">
      <c r="Q58" s="50">
        <v>41262</v>
      </c>
      <c r="R58" s="43">
        <v>0.96610967386065205</v>
      </c>
      <c r="T58" s="50">
        <v>41262</v>
      </c>
      <c r="U58" s="43">
        <v>0.97031991296024889</v>
      </c>
      <c r="W58" s="50">
        <v>41262</v>
      </c>
      <c r="X58" s="43">
        <v>0.9794099618006219</v>
      </c>
      <c r="Z58" s="50">
        <v>41262</v>
      </c>
      <c r="AA58" s="43">
        <v>0.98324618894429061</v>
      </c>
      <c r="AC58" s="87">
        <v>41262</v>
      </c>
      <c r="AD58" s="86">
        <v>0.983246580332513</v>
      </c>
      <c r="AE58" s="84" t="b">
        <f t="shared" si="18"/>
        <v>1</v>
      </c>
      <c r="AF58" s="84">
        <f t="shared" si="19"/>
        <v>3.9138822238715676E-7</v>
      </c>
      <c r="AH58" s="87"/>
      <c r="AI58" s="86"/>
    </row>
    <row r="59" spans="1:35">
      <c r="Q59" s="50">
        <v>41352</v>
      </c>
      <c r="R59" s="43">
        <v>0.96187570556241309</v>
      </c>
      <c r="T59" s="50">
        <v>41352</v>
      </c>
      <c r="U59" s="43">
        <v>0.96627569823387349</v>
      </c>
      <c r="W59" s="50">
        <v>41352</v>
      </c>
      <c r="X59" s="43">
        <v>0.97615494737872222</v>
      </c>
      <c r="Z59" s="50">
        <v>41352</v>
      </c>
      <c r="AA59" s="43">
        <v>0.98022131630933051</v>
      </c>
      <c r="AC59" s="87">
        <v>41352</v>
      </c>
      <c r="AD59" s="86">
        <v>0.98022064714100099</v>
      </c>
      <c r="AE59" s="84" t="b">
        <f t="shared" si="18"/>
        <v>1</v>
      </c>
      <c r="AF59" s="84">
        <f t="shared" si="19"/>
        <v>-6.6916832952568228E-7</v>
      </c>
      <c r="AH59" s="87"/>
      <c r="AI59" s="86"/>
    </row>
    <row r="60" spans="1:35">
      <c r="Q60" s="50">
        <v>41445</v>
      </c>
      <c r="R60" s="43">
        <v>0.95737069057236679</v>
      </c>
      <c r="T60" s="50">
        <v>41445</v>
      </c>
      <c r="U60" s="43">
        <v>0.96191564123101803</v>
      </c>
      <c r="W60" s="50">
        <v>41445</v>
      </c>
      <c r="X60" s="43">
        <v>0.9725724591881747</v>
      </c>
      <c r="Z60" s="50">
        <v>41445</v>
      </c>
      <c r="AA60" s="43">
        <v>0.97684029704152986</v>
      </c>
      <c r="AC60" s="87">
        <v>41445</v>
      </c>
      <c r="AD60" s="86">
        <v>0.97683831697805901</v>
      </c>
      <c r="AE60" s="84" t="b">
        <f t="shared" si="18"/>
        <v>1</v>
      </c>
      <c r="AF60" s="84">
        <f t="shared" si="19"/>
        <v>-1.9800634708522225E-6</v>
      </c>
      <c r="AH60" s="87"/>
      <c r="AI60" s="86"/>
    </row>
    <row r="61" spans="1:35">
      <c r="Q61" s="50">
        <v>41520</v>
      </c>
      <c r="R61" s="43">
        <v>0.95360132204018411</v>
      </c>
      <c r="T61" s="50">
        <v>41519</v>
      </c>
      <c r="U61" s="43">
        <v>0.95827549926232514</v>
      </c>
      <c r="W61" s="50">
        <v>41519</v>
      </c>
      <c r="X61" s="43">
        <v>0.96952288391891328</v>
      </c>
      <c r="Z61" s="50">
        <v>41520</v>
      </c>
      <c r="AA61" s="43">
        <v>0.9738840758125028</v>
      </c>
      <c r="AC61" s="87">
        <v>41520</v>
      </c>
      <c r="AD61" s="86">
        <v>0.97388088189175404</v>
      </c>
      <c r="AE61" s="84" t="b">
        <f t="shared" si="18"/>
        <v>1</v>
      </c>
      <c r="AF61" s="84">
        <f t="shared" si="19"/>
        <v>-3.1939207487674537E-6</v>
      </c>
      <c r="AH61" s="87"/>
      <c r="AI61" s="86"/>
    </row>
    <row r="62" spans="1:35">
      <c r="Q62" s="50">
        <v>41536</v>
      </c>
      <c r="R62" s="43">
        <v>0.95276079617851184</v>
      </c>
      <c r="T62" s="50">
        <v>41536</v>
      </c>
      <c r="U62" s="43">
        <v>0.95741915042701486</v>
      </c>
      <c r="W62" s="50">
        <v>41536</v>
      </c>
      <c r="X62" s="43">
        <v>0.96880545781506122</v>
      </c>
      <c r="Z62" s="50">
        <v>41536</v>
      </c>
      <c r="AA62" s="43">
        <v>0.97324143428419641</v>
      </c>
      <c r="AC62" s="87">
        <v>41536</v>
      </c>
      <c r="AD62" s="86">
        <v>0.97323815498297395</v>
      </c>
      <c r="AE62" s="84" t="b">
        <f t="shared" si="18"/>
        <v>1</v>
      </c>
      <c r="AF62" s="84">
        <f t="shared" si="19"/>
        <v>-3.2793012224585638E-6</v>
      </c>
      <c r="AH62" s="87"/>
      <c r="AI62" s="86"/>
    </row>
    <row r="63" spans="1:35">
      <c r="Q63" s="50">
        <v>41883</v>
      </c>
      <c r="R63" s="43">
        <v>0.93339987120414158</v>
      </c>
      <c r="T63" s="50">
        <v>41883</v>
      </c>
      <c r="U63" s="43">
        <v>0.93858140862049733</v>
      </c>
      <c r="W63" s="50">
        <v>41883</v>
      </c>
      <c r="X63" s="43">
        <v>0.95256037544458261</v>
      </c>
      <c r="Z63" s="50">
        <v>41883</v>
      </c>
      <c r="AA63" s="43">
        <v>0.95749343287515465</v>
      </c>
      <c r="AC63" s="87">
        <v>41883</v>
      </c>
      <c r="AD63" s="86">
        <v>0.95748805556684202</v>
      </c>
      <c r="AE63" s="84" t="b">
        <f t="shared" si="18"/>
        <v>1</v>
      </c>
      <c r="AF63" s="84">
        <f t="shared" si="19"/>
        <v>-5.3773083126262833E-6</v>
      </c>
      <c r="AH63" s="87"/>
      <c r="AI63" s="86"/>
    </row>
    <row r="64" spans="1:35">
      <c r="Q64" s="50">
        <v>41884</v>
      </c>
      <c r="R64" s="43">
        <v>0.93333981320605841</v>
      </c>
      <c r="T64" s="50">
        <v>41885</v>
      </c>
      <c r="U64" s="43">
        <v>0.93846306305005966</v>
      </c>
      <c r="W64" s="50">
        <v>42248</v>
      </c>
      <c r="X64" s="43">
        <v>0.93183277689827471</v>
      </c>
      <c r="Z64" s="50">
        <v>41884</v>
      </c>
      <c r="AA64" s="43">
        <v>0.95744187547264525</v>
      </c>
      <c r="AC64" s="87">
        <v>41884</v>
      </c>
      <c r="AD64" s="86">
        <v>0.95743649147040299</v>
      </c>
      <c r="AE64" s="84" t="b">
        <f t="shared" si="18"/>
        <v>1</v>
      </c>
      <c r="AF64" s="84">
        <f t="shared" si="19"/>
        <v>-5.3840022422591005E-6</v>
      </c>
      <c r="AH64" s="87"/>
      <c r="AI64" s="86"/>
    </row>
    <row r="65" spans="17:35">
      <c r="Q65" s="50">
        <v>42248</v>
      </c>
      <c r="R65" s="43">
        <v>0.90993624828283981</v>
      </c>
      <c r="T65" s="50">
        <v>42248</v>
      </c>
      <c r="U65" s="43">
        <v>0.91549343909368619</v>
      </c>
      <c r="W65" s="50">
        <v>42250</v>
      </c>
      <c r="X65" s="43">
        <v>0.93171257223749182</v>
      </c>
      <c r="Z65" s="50">
        <v>42248</v>
      </c>
      <c r="AA65" s="43">
        <v>0.93678888511899161</v>
      </c>
      <c r="AC65" s="87">
        <v>42248</v>
      </c>
      <c r="AD65" s="86">
        <v>0.93678165454517603</v>
      </c>
      <c r="AE65" s="84" t="b">
        <f t="shared" si="18"/>
        <v>1</v>
      </c>
      <c r="AF65" s="84">
        <f t="shared" si="19"/>
        <v>-7.2305738155753474E-6</v>
      </c>
      <c r="AH65" s="87"/>
      <c r="AI65" s="86"/>
    </row>
    <row r="66" spans="17:35">
      <c r="Q66" s="50">
        <v>42614</v>
      </c>
      <c r="R66" s="43">
        <v>0.88432307786833486</v>
      </c>
      <c r="T66" s="50">
        <v>42249</v>
      </c>
      <c r="U66" s="43">
        <v>0.91542750194697886</v>
      </c>
      <c r="W66" s="50">
        <v>42614</v>
      </c>
      <c r="X66" s="43">
        <v>0.90849319654014127</v>
      </c>
      <c r="Z66" s="50">
        <v>42614</v>
      </c>
      <c r="AA66" s="43">
        <v>0.91348579702157973</v>
      </c>
      <c r="AC66" s="87">
        <v>42614</v>
      </c>
      <c r="AD66" s="86">
        <v>0.91347873196137896</v>
      </c>
      <c r="AE66" s="84" t="b">
        <f t="shared" si="18"/>
        <v>1</v>
      </c>
      <c r="AF66" s="84">
        <f t="shared" si="19"/>
        <v>-7.0650602007615859E-6</v>
      </c>
      <c r="AH66" s="87"/>
      <c r="AI66" s="86"/>
    </row>
    <row r="67" spans="17:35">
      <c r="Q67" s="50">
        <v>42979</v>
      </c>
      <c r="R67" s="43">
        <v>0.8577519050109722</v>
      </c>
      <c r="T67" s="50">
        <v>42614</v>
      </c>
      <c r="U67" s="43">
        <v>0.89025048728103118</v>
      </c>
      <c r="W67" s="50">
        <v>42979</v>
      </c>
      <c r="X67" s="43">
        <v>0.88377862777508143</v>
      </c>
      <c r="Z67" s="50">
        <v>42979</v>
      </c>
      <c r="AA67" s="43">
        <v>0.88844934454386371</v>
      </c>
      <c r="AC67" s="87">
        <v>42979</v>
      </c>
      <c r="AD67" s="86">
        <v>0.88844245821715095</v>
      </c>
      <c r="AE67" s="84" t="b">
        <f t="shared" si="18"/>
        <v>1</v>
      </c>
      <c r="AF67" s="84">
        <f t="shared" si="19"/>
        <v>-6.8863267127516892E-6</v>
      </c>
      <c r="AH67" s="87"/>
      <c r="AI67" s="86"/>
    </row>
    <row r="68" spans="17:35">
      <c r="Q68" s="50">
        <v>43346</v>
      </c>
      <c r="R68" s="43">
        <v>0.83064567794621724</v>
      </c>
      <c r="T68" s="50">
        <v>42979</v>
      </c>
      <c r="U68" s="43">
        <v>0.86388563416993414</v>
      </c>
      <c r="W68" s="50">
        <v>43346</v>
      </c>
      <c r="X68" s="43">
        <v>0.85812399382149585</v>
      </c>
      <c r="Z68" s="50">
        <v>43346</v>
      </c>
      <c r="AA68" s="43">
        <v>0.8627579417436263</v>
      </c>
      <c r="AC68" s="87">
        <v>43346</v>
      </c>
      <c r="AD68" s="86">
        <v>0.86275495232858801</v>
      </c>
      <c r="AE68" s="84" t="b">
        <f t="shared" si="18"/>
        <v>1</v>
      </c>
      <c r="AF68" s="84">
        <f t="shared" si="19"/>
        <v>-2.9894150382903106E-6</v>
      </c>
      <c r="AH68" s="87"/>
      <c r="AI68" s="86"/>
    </row>
    <row r="69" spans="17:35">
      <c r="Q69" s="50">
        <v>43710</v>
      </c>
      <c r="R69" s="43">
        <v>0.80380457309074815</v>
      </c>
      <c r="T69" s="50">
        <v>43346</v>
      </c>
      <c r="U69" s="43">
        <v>0.83701448563931324</v>
      </c>
      <c r="W69" s="50">
        <v>43710</v>
      </c>
      <c r="X69" s="43">
        <v>0.83237893880313829</v>
      </c>
      <c r="Z69" s="50">
        <v>43347</v>
      </c>
      <c r="AA69" s="43">
        <v>0.86268862737923069</v>
      </c>
      <c r="AC69" s="87">
        <v>43347</v>
      </c>
      <c r="AD69" s="86">
        <v>0.862685649869817</v>
      </c>
      <c r="AE69" s="84" t="b">
        <f t="shared" si="18"/>
        <v>1</v>
      </c>
      <c r="AF69" s="84">
        <f t="shared" si="19"/>
        <v>-2.9775094136930136E-6</v>
      </c>
      <c r="AH69" s="87"/>
      <c r="AI69" s="86"/>
    </row>
    <row r="70" spans="17:35">
      <c r="Q70" s="50">
        <v>43711</v>
      </c>
      <c r="R70" s="43">
        <v>0.80373254938830785</v>
      </c>
      <c r="T70" s="50">
        <v>43710</v>
      </c>
      <c r="U70" s="43">
        <v>0.81027113025891884</v>
      </c>
      <c r="W70" s="50">
        <v>44075</v>
      </c>
      <c r="X70" s="43">
        <v>0.80646318539877526</v>
      </c>
      <c r="Z70" s="50">
        <v>43710</v>
      </c>
      <c r="AA70" s="43">
        <v>0.83674121935508405</v>
      </c>
      <c r="AC70" s="87">
        <v>43710</v>
      </c>
      <c r="AD70" s="86">
        <v>0.83673716039365997</v>
      </c>
      <c r="AE70" s="84" t="b">
        <f t="shared" si="18"/>
        <v>1</v>
      </c>
      <c r="AF70" s="84">
        <f t="shared" si="19"/>
        <v>-4.058961424080465E-6</v>
      </c>
      <c r="AH70" s="87"/>
      <c r="AI70" s="86"/>
    </row>
    <row r="71" spans="17:35">
      <c r="Q71" s="50">
        <v>44075</v>
      </c>
      <c r="R71" s="43">
        <v>0.77705051626758714</v>
      </c>
      <c r="T71" s="50">
        <v>44075</v>
      </c>
      <c r="U71" s="43">
        <v>0.78365985964343199</v>
      </c>
      <c r="W71" s="50">
        <v>44077</v>
      </c>
      <c r="X71" s="43">
        <v>0.80632260159333968</v>
      </c>
      <c r="Z71" s="50">
        <v>43711</v>
      </c>
      <c r="AA71" s="43">
        <v>0.83667073485049348</v>
      </c>
      <c r="AC71" s="87">
        <v>43711</v>
      </c>
      <c r="AD71" s="86">
        <v>0.83666667275797102</v>
      </c>
      <c r="AE71" s="84" t="b">
        <f t="shared" si="18"/>
        <v>1</v>
      </c>
      <c r="AF71" s="84">
        <f t="shared" si="19"/>
        <v>-4.062092522461036E-6</v>
      </c>
      <c r="AH71" s="87"/>
      <c r="AI71" s="86"/>
    </row>
    <row r="72" spans="17:35">
      <c r="Q72" s="50">
        <v>44076</v>
      </c>
      <c r="R72" s="43">
        <v>0.77697841125173728</v>
      </c>
      <c r="T72" s="50">
        <v>44076</v>
      </c>
      <c r="U72" s="43">
        <v>0.78358803134270583</v>
      </c>
      <c r="W72" s="50">
        <v>44440</v>
      </c>
      <c r="X72" s="43">
        <v>0.78050041889034416</v>
      </c>
      <c r="Z72" s="50">
        <v>44075</v>
      </c>
      <c r="AA72" s="43">
        <v>0.81017301453345969</v>
      </c>
      <c r="AC72" s="87">
        <v>44075</v>
      </c>
      <c r="AD72" s="86">
        <v>0.81016863079530399</v>
      </c>
      <c r="AE72" s="84" t="b">
        <f t="shared" si="18"/>
        <v>1</v>
      </c>
      <c r="AF72" s="84">
        <f t="shared" si="19"/>
        <v>-4.3837381556999233E-6</v>
      </c>
      <c r="AH72" s="87"/>
      <c r="AI72" s="86"/>
    </row>
    <row r="73" spans="17:35">
      <c r="Q73" s="50">
        <v>44440</v>
      </c>
      <c r="R73" s="43">
        <v>0.75053964418861119</v>
      </c>
      <c r="T73" s="50">
        <v>44440</v>
      </c>
      <c r="U73" s="43">
        <v>0.75720001904697731</v>
      </c>
      <c r="W73" s="50">
        <v>44441</v>
      </c>
      <c r="X73" s="43">
        <v>0.78043493166641309</v>
      </c>
      <c r="Z73" s="50">
        <v>44440</v>
      </c>
      <c r="AA73" s="43">
        <v>0.78353836599380067</v>
      </c>
      <c r="AC73" s="87">
        <v>44440</v>
      </c>
      <c r="AD73" s="86">
        <v>0.78353414291775403</v>
      </c>
      <c r="AE73" s="84" t="b">
        <f t="shared" si="18"/>
        <v>1</v>
      </c>
      <c r="AF73" s="84">
        <f t="shared" si="19"/>
        <v>-4.2230760466388517E-6</v>
      </c>
      <c r="AH73" s="87"/>
      <c r="AI73" s="86"/>
    </row>
    <row r="74" spans="17:35">
      <c r="Q74" s="50">
        <v>44805</v>
      </c>
      <c r="R74" s="43">
        <v>0.72605892741714229</v>
      </c>
      <c r="T74" s="50">
        <v>44805</v>
      </c>
      <c r="U74" s="43">
        <v>0.73259534309531349</v>
      </c>
      <c r="W74" s="50">
        <v>44805</v>
      </c>
      <c r="X74" s="43">
        <v>0.75629345458457153</v>
      </c>
      <c r="Z74" s="50">
        <v>44805</v>
      </c>
      <c r="AA74" s="43">
        <v>0.75889972227372193</v>
      </c>
      <c r="AC74" s="87">
        <v>44805</v>
      </c>
      <c r="AD74" s="86">
        <v>0.75889563089847401</v>
      </c>
      <c r="AE74" s="84" t="b">
        <f t="shared" si="18"/>
        <v>1</v>
      </c>
      <c r="AF74" s="84">
        <f t="shared" si="19"/>
        <v>-4.0913752479276866E-6</v>
      </c>
      <c r="AH74" s="87"/>
      <c r="AI74" s="86"/>
    </row>
    <row r="75" spans="17:35">
      <c r="Q75" s="50">
        <v>45170</v>
      </c>
      <c r="R75" s="43">
        <v>0.70097531538059565</v>
      </c>
      <c r="T75" s="50">
        <v>45170</v>
      </c>
      <c r="U75" s="43">
        <v>0.70754162265477705</v>
      </c>
      <c r="W75" s="50">
        <v>45170</v>
      </c>
      <c r="X75" s="43">
        <v>0.7316250645461444</v>
      </c>
      <c r="Z75" s="50">
        <v>45170</v>
      </c>
      <c r="AA75" s="43">
        <v>0.73379960619243345</v>
      </c>
      <c r="AC75" s="87">
        <v>45170</v>
      </c>
      <c r="AD75" s="86">
        <v>0.73379561298679097</v>
      </c>
      <c r="AE75" s="84" t="b">
        <f t="shared" si="18"/>
        <v>1</v>
      </c>
      <c r="AF75" s="84">
        <f t="shared" si="19"/>
        <v>-3.9932056424829554E-6</v>
      </c>
      <c r="AH75" s="87"/>
      <c r="AI75" s="86"/>
    </row>
    <row r="76" spans="17:35">
      <c r="Q76" s="50">
        <v>45537</v>
      </c>
      <c r="R76" s="43">
        <v>0.67768514115756151</v>
      </c>
      <c r="T76" s="50">
        <v>45537</v>
      </c>
      <c r="U76" s="43">
        <v>0.68424961849832922</v>
      </c>
      <c r="W76" s="50">
        <v>45537</v>
      </c>
      <c r="X76" s="43">
        <v>0.70854663296315168</v>
      </c>
      <c r="Z76" s="50">
        <v>45537</v>
      </c>
      <c r="AA76" s="43">
        <v>0.709931771775552</v>
      </c>
      <c r="AC76" s="87">
        <v>45537</v>
      </c>
      <c r="AD76" s="86">
        <v>0.70992792445540298</v>
      </c>
      <c r="AE76" s="84" t="b">
        <f t="shared" si="18"/>
        <v>1</v>
      </c>
      <c r="AF76" s="84">
        <f t="shared" si="19"/>
        <v>-3.8473201490196729E-6</v>
      </c>
      <c r="AH76" s="87"/>
      <c r="AI76" s="86"/>
    </row>
    <row r="77" spans="17:35">
      <c r="Q77" s="50">
        <v>45901</v>
      </c>
      <c r="R77" s="43">
        <v>0.65656222445440382</v>
      </c>
      <c r="T77" s="50">
        <v>45901</v>
      </c>
      <c r="U77" s="43">
        <v>0.66306911434188531</v>
      </c>
      <c r="W77" s="50">
        <v>45901</v>
      </c>
      <c r="X77" s="43">
        <v>0.68749268688983856</v>
      </c>
      <c r="Z77" s="50">
        <v>45538</v>
      </c>
      <c r="AA77" s="43">
        <v>0.70987152989357438</v>
      </c>
      <c r="AC77" s="87">
        <v>45538</v>
      </c>
      <c r="AD77" s="86">
        <v>0.70986768300449998</v>
      </c>
      <c r="AE77" s="84" t="b">
        <f t="shared" si="18"/>
        <v>1</v>
      </c>
      <c r="AF77" s="84">
        <f t="shared" si="19"/>
        <v>-3.846889074399229E-6</v>
      </c>
      <c r="AH77" s="87"/>
      <c r="AI77" s="86"/>
    </row>
    <row r="78" spans="17:35">
      <c r="Q78" s="50">
        <v>45902</v>
      </c>
      <c r="R78" s="43">
        <v>0.6565078874866318</v>
      </c>
      <c r="T78" s="50">
        <v>45903</v>
      </c>
      <c r="U78" s="43">
        <v>0.66296006257009676</v>
      </c>
      <c r="W78" s="50">
        <v>47728</v>
      </c>
      <c r="X78" s="43">
        <v>0.59149635295498937</v>
      </c>
      <c r="Z78" s="50">
        <v>45901</v>
      </c>
      <c r="AA78" s="43">
        <v>0.68798894619116802</v>
      </c>
      <c r="AC78" s="87">
        <v>45901</v>
      </c>
      <c r="AD78" s="86">
        <v>0.68798458264944995</v>
      </c>
      <c r="AE78" s="84" t="b">
        <f t="shared" si="18"/>
        <v>1</v>
      </c>
      <c r="AF78" s="84">
        <f t="shared" si="19"/>
        <v>-4.3635417180665215E-6</v>
      </c>
      <c r="AH78" s="87"/>
      <c r="AI78" s="86"/>
    </row>
    <row r="79" spans="17:35">
      <c r="Q79" s="50">
        <v>47728</v>
      </c>
      <c r="R79" s="43">
        <v>0.56060890577127709</v>
      </c>
      <c r="T79" s="50">
        <v>47728</v>
      </c>
      <c r="U79" s="43">
        <v>0.56686874579179614</v>
      </c>
      <c r="W79" s="50">
        <v>49555</v>
      </c>
      <c r="X79" s="43">
        <v>0.52184738755122095</v>
      </c>
      <c r="Z79" s="50">
        <v>45902</v>
      </c>
      <c r="AA79" s="43">
        <v>0.68793213774609041</v>
      </c>
      <c r="AC79" s="87">
        <v>45902</v>
      </c>
      <c r="AD79" s="86">
        <v>0.68792777274677597</v>
      </c>
      <c r="AE79" s="84" t="b">
        <f t="shared" si="18"/>
        <v>1</v>
      </c>
      <c r="AF79" s="84">
        <f t="shared" si="19"/>
        <v>-4.3649993144434518E-6</v>
      </c>
      <c r="AH79" s="87"/>
      <c r="AI79" s="86"/>
    </row>
    <row r="80" spans="17:35">
      <c r="Q80" s="50">
        <v>47729</v>
      </c>
      <c r="R80" s="43">
        <v>0.56056824065339006</v>
      </c>
      <c r="T80" s="50">
        <v>49555</v>
      </c>
      <c r="U80" s="43">
        <v>0.49741219022955907</v>
      </c>
      <c r="W80" s="50">
        <v>51382</v>
      </c>
      <c r="X80" s="43">
        <v>0.47682553025807811</v>
      </c>
      <c r="Z80" s="50">
        <v>47728</v>
      </c>
      <c r="AA80" s="43">
        <v>0.58662742294082781</v>
      </c>
      <c r="AC80" s="87">
        <v>47728</v>
      </c>
      <c r="AD80" s="86">
        <v>0.58662312502750602</v>
      </c>
      <c r="AE80" s="84" t="b">
        <f t="shared" si="18"/>
        <v>1</v>
      </c>
      <c r="AF80" s="84">
        <f t="shared" si="19"/>
        <v>-4.2979133217935228E-6</v>
      </c>
      <c r="AH80" s="87"/>
      <c r="AI80" s="86"/>
    </row>
    <row r="81" spans="17:35">
      <c r="Q81" s="50">
        <v>49555</v>
      </c>
      <c r="R81" s="43">
        <v>0.49124957246281215</v>
      </c>
      <c r="T81" s="50">
        <v>51382</v>
      </c>
      <c r="U81" s="43">
        <v>0.45193310320457697</v>
      </c>
      <c r="W81" s="50">
        <v>55032</v>
      </c>
      <c r="X81" s="43">
        <v>0.39401751158253373</v>
      </c>
      <c r="Z81" s="50">
        <v>47729</v>
      </c>
      <c r="AA81" s="43">
        <v>0.58658306909237212</v>
      </c>
      <c r="AC81" s="87">
        <v>47729</v>
      </c>
      <c r="AD81" s="86">
        <v>0.58657877127864999</v>
      </c>
      <c r="AE81" s="84" t="b">
        <f t="shared" si="18"/>
        <v>1</v>
      </c>
      <c r="AF81" s="84">
        <f t="shared" si="19"/>
        <v>-4.2978137221316715E-6</v>
      </c>
      <c r="AH81" s="87"/>
      <c r="AI81" s="86"/>
    </row>
    <row r="82" spans="17:35">
      <c r="Q82" s="50">
        <v>51382</v>
      </c>
      <c r="R82" s="43">
        <v>0.44584347475819597</v>
      </c>
      <c r="T82" s="50">
        <v>55032</v>
      </c>
      <c r="U82" s="43">
        <v>0.37347198093924983</v>
      </c>
      <c r="W82" s="50" t="e">
        <v>#N/A</v>
      </c>
      <c r="X82" s="43" t="e">
        <v>#N/A</v>
      </c>
      <c r="Z82" s="50">
        <v>49555</v>
      </c>
      <c r="AA82" s="43">
        <v>0.51341770107753815</v>
      </c>
      <c r="AC82" s="87">
        <v>49555</v>
      </c>
      <c r="AD82" s="86">
        <v>0.51342064545545596</v>
      </c>
      <c r="AE82" s="84" t="b">
        <f t="shared" si="18"/>
        <v>1</v>
      </c>
      <c r="AF82" s="84">
        <f t="shared" si="19"/>
        <v>2.9443779178128793E-6</v>
      </c>
      <c r="AH82" s="87"/>
      <c r="AI82" s="86"/>
    </row>
    <row r="83" spans="17:35">
      <c r="Q83" s="50">
        <v>55032</v>
      </c>
      <c r="R83" s="43">
        <v>0.36845718736551597</v>
      </c>
      <c r="T83" s="50" t="e">
        <v>#N/A</v>
      </c>
      <c r="U83" s="43" t="e">
        <v>#N/A</v>
      </c>
      <c r="W83" s="50" t="e">
        <v>#N/A</v>
      </c>
      <c r="X83" s="43" t="e">
        <v>#N/A</v>
      </c>
      <c r="Z83" s="50">
        <v>49556</v>
      </c>
      <c r="AA83" s="43">
        <v>0.51338771716685716</v>
      </c>
      <c r="AC83" s="87">
        <v>49556</v>
      </c>
      <c r="AD83" s="86">
        <v>0.51339066588304505</v>
      </c>
      <c r="AE83" s="84" t="b">
        <f t="shared" si="18"/>
        <v>1</v>
      </c>
      <c r="AF83" s="84">
        <f t="shared" si="19"/>
        <v>2.9487161878893886E-6</v>
      </c>
      <c r="AH83" s="87"/>
      <c r="AI83" s="86"/>
    </row>
    <row r="84" spans="17:35">
      <c r="Q84" s="50" t="e">
        <v>#N/A</v>
      </c>
      <c r="R84" s="43" t="e">
        <v>#N/A</v>
      </c>
      <c r="T84" s="50" t="e">
        <v>#N/A</v>
      </c>
      <c r="U84" s="43" t="e">
        <v>#N/A</v>
      </c>
      <c r="W84" s="50" t="e">
        <v>#N/A</v>
      </c>
      <c r="X84" s="43" t="e">
        <v>#N/A</v>
      </c>
      <c r="Z84" s="50">
        <v>51382</v>
      </c>
      <c r="AA84" s="43">
        <v>0.46366042181372658</v>
      </c>
      <c r="AC84" s="87">
        <v>51382</v>
      </c>
      <c r="AD84" s="86">
        <v>0.46365837149522299</v>
      </c>
      <c r="AE84" s="84" t="b">
        <f t="shared" si="18"/>
        <v>1</v>
      </c>
      <c r="AF84" s="84">
        <f t="shared" si="19"/>
        <v>-2.0503185035880556E-6</v>
      </c>
      <c r="AH84" s="87"/>
      <c r="AI84" s="86"/>
    </row>
    <row r="85" spans="17:35">
      <c r="Q85" s="50" t="e">
        <v>#N/A</v>
      </c>
      <c r="R85" s="43" t="e">
        <v>#N/A</v>
      </c>
      <c r="T85" s="50" t="e">
        <v>#N/A</v>
      </c>
      <c r="U85" s="43" t="e">
        <v>#N/A</v>
      </c>
      <c r="W85" s="50" t="e">
        <v>#N/A</v>
      </c>
      <c r="X85" s="43" t="e">
        <v>#N/A</v>
      </c>
      <c r="Z85" s="50">
        <v>51383</v>
      </c>
      <c r="AA85" s="43">
        <v>0.46363170136697496</v>
      </c>
      <c r="AC85" s="87">
        <v>51383</v>
      </c>
      <c r="AD85" s="86">
        <v>0.46362964811500601</v>
      </c>
      <c r="AE85" s="84" t="b">
        <f t="shared" si="18"/>
        <v>1</v>
      </c>
      <c r="AF85" s="84">
        <f t="shared" si="19"/>
        <v>-2.053251968947567E-6</v>
      </c>
      <c r="AH85" s="87"/>
      <c r="AI85" s="86"/>
    </row>
    <row r="86" spans="17:35">
      <c r="Q86" s="50" t="e">
        <v>#N/A</v>
      </c>
      <c r="R86" s="43" t="e">
        <v>#N/A</v>
      </c>
      <c r="T86" s="50" t="e">
        <v>#N/A</v>
      </c>
      <c r="U86" s="43" t="e">
        <v>#N/A</v>
      </c>
      <c r="W86" s="50" t="e">
        <v>#N/A</v>
      </c>
      <c r="X86" s="43" t="e">
        <v>#N/A</v>
      </c>
      <c r="Z86" s="50">
        <v>55032</v>
      </c>
      <c r="AA86" s="43">
        <v>0.38341539650631362</v>
      </c>
      <c r="AC86" s="87">
        <v>55032</v>
      </c>
      <c r="AD86" s="86">
        <v>0.38341242054642799</v>
      </c>
      <c r="AE86" s="84" t="b">
        <f t="shared" si="18"/>
        <v>1</v>
      </c>
      <c r="AF86" s="84">
        <f t="shared" si="19"/>
        <v>-2.9759598856315961E-6</v>
      </c>
      <c r="AH86" s="87"/>
      <c r="AI86" s="86"/>
    </row>
    <row r="87" spans="17:35">
      <c r="Q87" s="50" t="e">
        <v>#N/A</v>
      </c>
      <c r="R87" s="43" t="e">
        <v>#N/A</v>
      </c>
      <c r="T87" s="50" t="e">
        <v>#N/A</v>
      </c>
      <c r="U87" s="43" t="e">
        <v>#N/A</v>
      </c>
      <c r="W87" s="50" t="e">
        <v>#N/A</v>
      </c>
      <c r="X87" s="43" t="e">
        <v>#N/A</v>
      </c>
      <c r="Z87" s="50" t="e">
        <v>#N/A</v>
      </c>
      <c r="AA87" s="43" t="e">
        <v>#N/A</v>
      </c>
    </row>
    <row r="88" spans="17:35">
      <c r="Q88" s="50" t="e">
        <v>#N/A</v>
      </c>
      <c r="R88" s="43" t="e">
        <v>#N/A</v>
      </c>
      <c r="T88" s="50" t="e">
        <v>#N/A</v>
      </c>
      <c r="U88" s="43" t="e">
        <v>#N/A</v>
      </c>
      <c r="W88" s="50" t="e">
        <v>#N/A</v>
      </c>
      <c r="X88" s="43" t="e">
        <v>#N/A</v>
      </c>
      <c r="Z88" s="50" t="e">
        <v>#N/A</v>
      </c>
      <c r="AA88" s="43" t="e">
        <v>#N/A</v>
      </c>
    </row>
    <row r="89" spans="17:35">
      <c r="Q89" s="50" t="e">
        <v>#N/A</v>
      </c>
      <c r="R89" s="43" t="e">
        <v>#N/A</v>
      </c>
      <c r="T89" s="50" t="e">
        <v>#N/A</v>
      </c>
      <c r="U89" s="43" t="e">
        <v>#N/A</v>
      </c>
      <c r="W89" s="50" t="e">
        <v>#N/A</v>
      </c>
      <c r="X89" s="43" t="e">
        <v>#N/A</v>
      </c>
      <c r="Z89" s="50" t="e">
        <v>#N/A</v>
      </c>
      <c r="AA89" s="43" t="e">
        <v>#N/A</v>
      </c>
    </row>
    <row r="90" spans="17:35">
      <c r="Q90" s="50" t="e">
        <v>#N/A</v>
      </c>
      <c r="R90" s="43" t="e">
        <v>#N/A</v>
      </c>
      <c r="T90" s="50" t="e">
        <v>#N/A</v>
      </c>
      <c r="U90" s="43" t="e">
        <v>#N/A</v>
      </c>
      <c r="W90" s="50" t="e">
        <v>#N/A</v>
      </c>
      <c r="X90" s="43" t="e">
        <v>#N/A</v>
      </c>
      <c r="Z90" s="50" t="e">
        <v>#N/A</v>
      </c>
      <c r="AA90" s="43" t="e">
        <v>#N/A</v>
      </c>
    </row>
    <row r="91" spans="17:35">
      <c r="Q91" s="50" t="e">
        <v>#N/A</v>
      </c>
      <c r="R91" s="43" t="e">
        <v>#N/A</v>
      </c>
      <c r="T91" s="50" t="e">
        <v>#N/A</v>
      </c>
      <c r="U91" s="43" t="e">
        <v>#N/A</v>
      </c>
      <c r="W91" s="50" t="e">
        <v>#N/A</v>
      </c>
      <c r="X91" s="43" t="e">
        <v>#N/A</v>
      </c>
      <c r="Z91" s="50" t="e">
        <v>#N/A</v>
      </c>
      <c r="AA91" s="43" t="e">
        <v>#N/A</v>
      </c>
    </row>
    <row r="92" spans="17:35">
      <c r="Q92" s="50" t="e">
        <v>#N/A</v>
      </c>
      <c r="R92" s="43" t="e">
        <v>#N/A</v>
      </c>
      <c r="T92" s="50" t="e">
        <v>#N/A</v>
      </c>
      <c r="U92" s="43" t="e">
        <v>#N/A</v>
      </c>
      <c r="W92" s="50" t="e">
        <v>#N/A</v>
      </c>
      <c r="X92" s="43" t="e">
        <v>#N/A</v>
      </c>
      <c r="Z92" s="50" t="e">
        <v>#N/A</v>
      </c>
      <c r="AA92" s="43" t="e">
        <v>#N/A</v>
      </c>
    </row>
    <row r="93" spans="17:35">
      <c r="Q93" s="50" t="e">
        <v>#N/A</v>
      </c>
      <c r="R93" s="43" t="e">
        <v>#N/A</v>
      </c>
      <c r="T93" s="50" t="e">
        <v>#N/A</v>
      </c>
      <c r="U93" s="43" t="e">
        <v>#N/A</v>
      </c>
      <c r="W93" s="50" t="e">
        <v>#N/A</v>
      </c>
      <c r="X93" s="43" t="e">
        <v>#N/A</v>
      </c>
      <c r="Z93" s="50" t="e">
        <v>#N/A</v>
      </c>
      <c r="AA93" s="43" t="e">
        <v>#N/A</v>
      </c>
    </row>
    <row r="94" spans="17:35">
      <c r="Q94" s="50" t="e">
        <v>#N/A</v>
      </c>
      <c r="R94" s="43" t="e">
        <v>#N/A</v>
      </c>
      <c r="T94" s="50" t="e">
        <v>#N/A</v>
      </c>
      <c r="U94" s="43" t="e">
        <v>#N/A</v>
      </c>
      <c r="W94" s="50" t="e">
        <v>#N/A</v>
      </c>
      <c r="X94" s="43" t="e">
        <v>#N/A</v>
      </c>
      <c r="Z94" s="50" t="e">
        <v>#N/A</v>
      </c>
      <c r="AA94" s="43" t="e">
        <v>#N/A</v>
      </c>
    </row>
    <row r="95" spans="17:35">
      <c r="Q95" s="50" t="e">
        <v>#N/A</v>
      </c>
      <c r="R95" s="43" t="e">
        <v>#N/A</v>
      </c>
      <c r="T95" s="50" t="e">
        <v>#N/A</v>
      </c>
      <c r="U95" s="43" t="e">
        <v>#N/A</v>
      </c>
      <c r="W95" s="50" t="e">
        <v>#N/A</v>
      </c>
      <c r="X95" s="43" t="e">
        <v>#N/A</v>
      </c>
      <c r="Z95" s="50" t="e">
        <v>#N/A</v>
      </c>
      <c r="AA95" s="43" t="e">
        <v>#N/A</v>
      </c>
    </row>
    <row r="96" spans="17:35">
      <c r="Q96" s="50" t="e">
        <v>#N/A</v>
      </c>
      <c r="R96" s="43" t="e">
        <v>#N/A</v>
      </c>
      <c r="T96" s="50" t="e">
        <v>#N/A</v>
      </c>
      <c r="U96" s="43" t="e">
        <v>#N/A</v>
      </c>
      <c r="W96" s="50" t="e">
        <v>#N/A</v>
      </c>
      <c r="X96" s="43" t="e">
        <v>#N/A</v>
      </c>
      <c r="Z96" s="50" t="e">
        <v>#N/A</v>
      </c>
      <c r="AA96" s="43" t="e">
        <v>#N/A</v>
      </c>
    </row>
    <row r="97" spans="17:27">
      <c r="Q97" s="50" t="e">
        <v>#N/A</v>
      </c>
      <c r="R97" s="43" t="e">
        <v>#N/A</v>
      </c>
      <c r="T97" s="50" t="e">
        <v>#N/A</v>
      </c>
      <c r="U97" s="43" t="e">
        <v>#N/A</v>
      </c>
      <c r="W97" s="50" t="e">
        <v>#N/A</v>
      </c>
      <c r="X97" s="43" t="e">
        <v>#N/A</v>
      </c>
      <c r="Z97" s="50" t="e">
        <v>#N/A</v>
      </c>
      <c r="AA97" s="43" t="e">
        <v>#N/A</v>
      </c>
    </row>
    <row r="98" spans="17:27">
      <c r="Q98" s="50" t="e">
        <v>#N/A</v>
      </c>
      <c r="R98" s="43" t="e">
        <v>#N/A</v>
      </c>
      <c r="T98" s="50" t="e">
        <v>#N/A</v>
      </c>
      <c r="U98" s="43" t="e">
        <v>#N/A</v>
      </c>
      <c r="W98" s="50" t="e">
        <v>#N/A</v>
      </c>
      <c r="X98" s="43" t="e">
        <v>#N/A</v>
      </c>
      <c r="Z98" s="50" t="e">
        <v>#N/A</v>
      </c>
      <c r="AA98" s="43" t="e">
        <v>#N/A</v>
      </c>
    </row>
    <row r="99" spans="17:27">
      <c r="Q99" s="50" t="e">
        <v>#N/A</v>
      </c>
      <c r="R99" s="43" t="e">
        <v>#N/A</v>
      </c>
      <c r="T99" s="50" t="e">
        <v>#N/A</v>
      </c>
      <c r="U99" s="43" t="e">
        <v>#N/A</v>
      </c>
      <c r="W99" s="50" t="e">
        <v>#N/A</v>
      </c>
      <c r="X99" s="43" t="e">
        <v>#N/A</v>
      </c>
      <c r="Z99" s="50" t="e">
        <v>#N/A</v>
      </c>
      <c r="AA99" s="43" t="e">
        <v>#N/A</v>
      </c>
    </row>
    <row r="100" spans="17:27">
      <c r="Z100" s="50" t="e">
        <v>#N/A</v>
      </c>
      <c r="AA100" s="43" t="e">
        <v>#N/A</v>
      </c>
    </row>
    <row r="101" spans="17:27">
      <c r="Z101" s="50" t="e">
        <v>#N/A</v>
      </c>
      <c r="AA101" s="43" t="e">
        <v>#N/A</v>
      </c>
    </row>
    <row r="102" spans="17:27">
      <c r="Z102" s="50" t="e">
        <v>#N/A</v>
      </c>
      <c r="AA102" s="43" t="e">
        <v>#N/A</v>
      </c>
    </row>
    <row r="103" spans="17:27">
      <c r="Z103" s="50" t="e">
        <v>#N/A</v>
      </c>
      <c r="AA103" s="43" t="e">
        <v>#N/A</v>
      </c>
    </row>
    <row r="104" spans="17:27">
      <c r="Z104" s="50" t="e">
        <v>#N/A</v>
      </c>
      <c r="AA104" s="43" t="e">
        <v>#N/A</v>
      </c>
    </row>
    <row r="105" spans="17:27">
      <c r="Z105" s="50" t="e">
        <v>#N/A</v>
      </c>
      <c r="AA105" s="43" t="e">
        <v>#N/A</v>
      </c>
    </row>
    <row r="106" spans="17:27">
      <c r="Z106" s="50" t="e">
        <v>#N/A</v>
      </c>
      <c r="AA106" s="43" t="e">
        <v>#N/A</v>
      </c>
    </row>
    <row r="107" spans="17:27">
      <c r="Z107" s="50" t="e">
        <v>#N/A</v>
      </c>
      <c r="AA107" s="43" t="e">
        <v>#N/A</v>
      </c>
    </row>
  </sheetData>
  <mergeCells count="8">
    <mergeCell ref="AC6:AE6"/>
    <mergeCell ref="AF6:AH6"/>
    <mergeCell ref="D5:F5"/>
    <mergeCell ref="G5:I5"/>
    <mergeCell ref="K6:M6"/>
    <mergeCell ref="N6:P6"/>
    <mergeCell ref="T6:V6"/>
    <mergeCell ref="W6:Y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B4" sqref="B4"/>
    </sheetView>
  </sheetViews>
  <sheetFormatPr defaultRowHeight="15"/>
  <cols>
    <col min="1" max="1" width="58" style="29" customWidth="1"/>
    <col min="2" max="2" width="32.140625" style="29" bestFit="1" customWidth="1"/>
    <col min="3" max="3" width="18.28515625" style="29" customWidth="1"/>
    <col min="4" max="6" width="14.42578125" style="29" customWidth="1"/>
    <col min="7" max="7" width="15.5703125" style="29" bestFit="1" customWidth="1"/>
    <col min="8" max="9" width="15.5703125" style="29" customWidth="1"/>
    <col min="10" max="10" width="13" style="29" customWidth="1"/>
    <col min="11" max="11" width="17.5703125" style="29" customWidth="1"/>
    <col min="12" max="12" width="11.85546875" style="29" customWidth="1"/>
    <col min="13" max="13" width="12" style="29" customWidth="1"/>
    <col min="14" max="14" width="17.5703125" style="29" bestFit="1" customWidth="1"/>
    <col min="15" max="15" width="18.5703125" style="29" customWidth="1"/>
    <col min="16" max="16" width="54.5703125" style="29" customWidth="1"/>
    <col min="17" max="17" width="28.5703125" style="29" customWidth="1"/>
    <col min="18" max="18" width="18.5703125" style="29" customWidth="1"/>
    <col min="19" max="19" width="14.42578125" style="29" customWidth="1"/>
    <col min="20" max="20" width="15.5703125" style="29" customWidth="1"/>
    <col min="21" max="21" width="23" style="29" customWidth="1"/>
    <col min="22" max="22" width="22" style="29" customWidth="1"/>
    <col min="23" max="23" width="12.7109375" style="29" customWidth="1"/>
    <col min="24" max="24" width="28.5703125" style="29" customWidth="1"/>
    <col min="25" max="26" width="15.140625" style="29" customWidth="1"/>
    <col min="27" max="27" width="32.42578125" style="29" customWidth="1"/>
    <col min="28" max="28" width="22.28515625" style="29" customWidth="1"/>
    <col min="29" max="29" width="23" style="29" customWidth="1"/>
    <col min="30" max="30" width="13.7109375" style="29" customWidth="1"/>
    <col min="31" max="31" width="22.28515625" style="29" customWidth="1"/>
    <col min="32" max="32" width="12.7109375" style="29" customWidth="1"/>
    <col min="33" max="34" width="19" style="29" customWidth="1"/>
    <col min="35" max="35" width="16.5703125" style="29" customWidth="1"/>
    <col min="36" max="36" width="32" style="29" customWidth="1"/>
    <col min="37" max="37" width="32.42578125" style="29" customWidth="1"/>
    <col min="38" max="38" width="19.5703125" style="29" customWidth="1"/>
    <col min="39" max="39" width="28.85546875" style="29" customWidth="1"/>
    <col min="40" max="40" width="26.140625" style="29" customWidth="1"/>
    <col min="41" max="41" width="17.5703125" style="29" customWidth="1"/>
    <col min="42" max="42" width="10.85546875" style="29" bestFit="1" customWidth="1"/>
    <col min="43" max="43" width="12" style="29" customWidth="1"/>
    <col min="44" max="44" width="27.140625" style="29" customWidth="1"/>
    <col min="45" max="45" width="28.42578125" style="29" customWidth="1"/>
    <col min="46" max="46" width="17.5703125" style="29" customWidth="1"/>
    <col min="47" max="47" width="12.85546875" style="29" customWidth="1"/>
    <col min="48" max="48" width="12.28515625" style="29" customWidth="1"/>
    <col min="49" max="49" width="22" style="29" customWidth="1"/>
    <col min="50" max="50" width="12.7109375" style="29" customWidth="1"/>
    <col min="51" max="51" width="28.5703125" style="29" customWidth="1"/>
    <col min="52" max="52" width="54.5703125" style="29" customWidth="1"/>
    <col min="53" max="53" width="28.5703125" style="29" customWidth="1"/>
    <col min="54" max="54" width="18.5703125" style="29" customWidth="1"/>
    <col min="55" max="55" width="14.42578125" style="29" customWidth="1"/>
    <col min="56" max="56" width="16.7109375" style="29" customWidth="1"/>
    <col min="57" max="57" width="23" style="29" customWidth="1"/>
    <col min="58" max="58" width="22" style="29" customWidth="1"/>
    <col min="59" max="59" width="12.7109375" style="29" customWidth="1"/>
    <col min="60" max="60" width="28.5703125" style="29" customWidth="1"/>
    <col min="61" max="62" width="15.140625" style="29" customWidth="1"/>
    <col min="63" max="63" width="31.42578125" style="29" customWidth="1"/>
    <col min="64" max="64" width="22.28515625" style="29" customWidth="1"/>
    <col min="65" max="65" width="23" style="29" customWidth="1"/>
    <col min="66" max="66" width="13.7109375" style="29" customWidth="1"/>
    <col min="67" max="67" width="22.28515625" style="29" customWidth="1"/>
    <col min="68" max="68" width="11.7109375" style="29" customWidth="1"/>
    <col min="69" max="69" width="19" style="29" customWidth="1"/>
    <col min="70" max="70" width="17" style="29" bestFit="1" customWidth="1"/>
    <col min="71" max="71" width="16.5703125" style="29" bestFit="1" customWidth="1"/>
    <col min="72" max="72" width="31.140625" style="29" bestFit="1" customWidth="1"/>
    <col min="73" max="73" width="32.42578125" style="29" bestFit="1" customWidth="1"/>
    <col min="74" max="74" width="19.5703125" style="29" bestFit="1" customWidth="1"/>
    <col min="75" max="75" width="26.140625" style="29" bestFit="1" customWidth="1"/>
    <col min="76" max="76" width="28.42578125" style="29" bestFit="1" customWidth="1"/>
    <col min="77" max="77" width="10.85546875" style="29" bestFit="1" customWidth="1"/>
    <col min="78" max="78" width="12" style="29" bestFit="1" customWidth="1"/>
    <col min="79" max="81" width="9.140625" style="29"/>
    <col min="82" max="82" width="54.5703125" style="29" bestFit="1" customWidth="1"/>
    <col min="83" max="83" width="28.5703125" style="29" bestFit="1" customWidth="1"/>
    <col min="84" max="84" width="18.5703125" style="29" bestFit="1" customWidth="1"/>
    <col min="85" max="85" width="14.42578125" style="29" bestFit="1" customWidth="1"/>
    <col min="86" max="86" width="16.7109375" style="29" bestFit="1" customWidth="1"/>
    <col min="87" max="87" width="23" style="29" bestFit="1" customWidth="1"/>
    <col min="88" max="88" width="22" style="29" bestFit="1" customWidth="1"/>
    <col min="89" max="89" width="12.7109375" style="29" bestFit="1" customWidth="1"/>
    <col min="90" max="90" width="28.5703125" style="29" bestFit="1" customWidth="1"/>
    <col min="91" max="92" width="15.140625" style="29" bestFit="1" customWidth="1"/>
    <col min="93" max="93" width="32.42578125" style="29" bestFit="1" customWidth="1"/>
    <col min="94" max="94" width="22.28515625" style="29" bestFit="1" customWidth="1"/>
    <col min="95" max="95" width="23" style="29" bestFit="1" customWidth="1"/>
    <col min="96" max="96" width="13.7109375" style="29" bestFit="1" customWidth="1"/>
    <col min="97" max="97" width="22.28515625" style="29" bestFit="1" customWidth="1"/>
    <col min="98" max="98" width="11.7109375" style="29" bestFit="1" customWidth="1"/>
    <col min="99" max="99" width="19" style="29" bestFit="1" customWidth="1"/>
    <col min="100" max="100" width="17" style="29" bestFit="1" customWidth="1"/>
    <col min="101" max="101" width="16.5703125" style="29" bestFit="1" customWidth="1"/>
    <col min="102" max="102" width="31.42578125" style="29" bestFit="1" customWidth="1"/>
    <col min="103" max="103" width="32.42578125" style="29" bestFit="1" customWidth="1"/>
    <col min="104" max="104" width="19.5703125" style="29" bestFit="1" customWidth="1"/>
    <col min="105" max="105" width="26.140625" style="29" bestFit="1" customWidth="1"/>
    <col min="106" max="106" width="28.42578125" style="29" bestFit="1" customWidth="1"/>
    <col min="107" max="107" width="10.85546875" style="29" bestFit="1" customWidth="1"/>
    <col min="108" max="108" width="12" style="29" bestFit="1" customWidth="1"/>
    <col min="109" max="109" width="9.140625" style="29"/>
    <col min="110" max="110" width="66.42578125" style="29" customWidth="1"/>
    <col min="111" max="111" width="40.5703125" style="29" customWidth="1"/>
    <col min="112" max="112" width="30.5703125" style="29" customWidth="1"/>
    <col min="113" max="113" width="14.42578125" style="29" customWidth="1"/>
    <col min="114" max="114" width="15.5703125" style="29" customWidth="1"/>
    <col min="115" max="115" width="23" style="29" customWidth="1"/>
    <col min="116" max="116" width="22" style="29" customWidth="1"/>
    <col min="117" max="117" width="12.7109375" style="29" customWidth="1"/>
    <col min="118" max="118" width="40.5703125" style="29" customWidth="1"/>
    <col min="119" max="120" width="15.140625" style="29" customWidth="1"/>
    <col min="121" max="121" width="32.42578125" style="29" customWidth="1"/>
    <col min="122" max="122" width="16.140625" style="29" customWidth="1"/>
    <col min="123" max="123" width="23" style="29" customWidth="1"/>
    <col min="124" max="124" width="13.7109375" style="29" customWidth="1"/>
    <col min="125" max="125" width="16.140625" style="29" customWidth="1"/>
    <col min="126" max="126" width="11.7109375" style="29" customWidth="1"/>
    <col min="127" max="127" width="19" style="29" customWidth="1"/>
    <col min="128" max="128" width="17" style="29" customWidth="1"/>
    <col min="129" max="129" width="16.5703125" style="29" customWidth="1"/>
    <col min="130" max="130" width="29.140625" style="29" customWidth="1"/>
    <col min="131" max="131" width="32.42578125" style="29" customWidth="1"/>
    <col min="132" max="132" width="19.5703125" style="29" customWidth="1"/>
    <col min="133" max="133" width="28.85546875" style="29" customWidth="1"/>
    <col min="134" max="134" width="26.140625" style="29" customWidth="1"/>
    <col min="135" max="135" width="16.140625" style="29" customWidth="1"/>
    <col min="136" max="136" width="10.85546875" style="29" customWidth="1"/>
    <col min="137" max="137" width="12" style="29" customWidth="1"/>
    <col min="138" max="138" width="27.140625" style="29" customWidth="1"/>
    <col min="139" max="139" width="28.42578125" style="29" customWidth="1"/>
    <col min="140" max="140" width="16.140625" style="29" customWidth="1"/>
    <col min="141" max="141" width="12.85546875" style="29" customWidth="1"/>
    <col min="142" max="142" width="12.28515625" style="29" customWidth="1"/>
    <col min="143" max="16384" width="9.140625" style="29"/>
  </cols>
  <sheetData>
    <row r="1" spans="1:9" ht="21.75" thickBot="1">
      <c r="A1" s="18" t="s">
        <v>39</v>
      </c>
    </row>
    <row r="2" spans="1:9" ht="15.75" thickBot="1">
      <c r="B2" s="24" t="s">
        <v>35</v>
      </c>
    </row>
    <row r="3" spans="1:9">
      <c r="B3" s="10">
        <f>_xll.MaRVL_GetNameValuePair(B2)</f>
        <v>40420</v>
      </c>
      <c r="D3" s="59" t="s">
        <v>24</v>
      </c>
      <c r="E3" s="59"/>
      <c r="F3" s="59" t="s">
        <v>44</v>
      </c>
    </row>
    <row r="4" spans="1:9" ht="15.75" thickBot="1">
      <c r="D4" s="29" t="str">
        <f>_xll.MaRVL_CreateSimpleYieldCurve(D3,B3,E7:E22,H7:H22,$B$11,$B$12,$B$13,$B$10:$B$13)</f>
        <v>NZD-LIBOR-SENIOR:1</v>
      </c>
      <c r="F4" s="29" t="str">
        <f>_xll.MaRVL_CreateSimpleYieldCurve(F3,B3,E7:E22,H7:H22,$B$11,$B$12,$B$13,$B$10:$B$13)</f>
        <v>NZD-BBR-FRA-3M:1</v>
      </c>
    </row>
    <row r="5" spans="1:9" ht="15.75" thickBot="1">
      <c r="A5" s="4" t="s">
        <v>19</v>
      </c>
      <c r="B5" s="7" t="s">
        <v>20</v>
      </c>
      <c r="D5" s="90" t="s">
        <v>11</v>
      </c>
      <c r="E5" s="91"/>
      <c r="F5" s="92"/>
      <c r="G5" s="90" t="s">
        <v>70</v>
      </c>
      <c r="H5" s="91"/>
      <c r="I5" s="92"/>
    </row>
    <row r="6" spans="1:9">
      <c r="A6" s="5" t="str">
        <f>D3</f>
        <v>NZD-LIBOR-SENIOR</v>
      </c>
      <c r="B6" s="6" t="str">
        <f>D4</f>
        <v>NZD-LIBOR-SENIOR:1</v>
      </c>
      <c r="D6" s="34" t="s">
        <v>68</v>
      </c>
      <c r="E6" s="34" t="s">
        <v>69</v>
      </c>
      <c r="F6" s="34" t="s">
        <v>72</v>
      </c>
      <c r="G6" s="34" t="s">
        <v>68</v>
      </c>
      <c r="H6" s="34" t="s">
        <v>69</v>
      </c>
      <c r="I6" s="34" t="s">
        <v>71</v>
      </c>
    </row>
    <row r="7" spans="1:9">
      <c r="A7" s="3" t="str">
        <f>F3</f>
        <v>NZD-BBR-FRA-3M</v>
      </c>
      <c r="B7" s="1" t="str">
        <f>F4</f>
        <v>NZD-BBR-FRA-3M:1</v>
      </c>
      <c r="D7" s="10">
        <v>40421</v>
      </c>
      <c r="E7" s="8">
        <v>40421</v>
      </c>
      <c r="F7" s="1" t="b">
        <f t="shared" ref="F7:F22" si="0">E7=D7</f>
        <v>1</v>
      </c>
      <c r="G7" s="35">
        <v>3.0111539700000002E-2</v>
      </c>
      <c r="H7" s="36">
        <v>3.0111539688303601E-2</v>
      </c>
      <c r="I7" s="37">
        <f t="shared" ref="I7:I22" si="1">H7-G7</f>
        <v>-1.1696400792349237E-11</v>
      </c>
    </row>
    <row r="8" spans="1:9" ht="15.75" thickBot="1">
      <c r="D8" s="8">
        <v>40451</v>
      </c>
      <c r="E8" s="8">
        <v>40451</v>
      </c>
      <c r="F8" s="1" t="b">
        <f t="shared" si="0"/>
        <v>1</v>
      </c>
      <c r="G8" s="35">
        <v>3.09788696E-2</v>
      </c>
      <c r="H8" s="36">
        <v>3.0978869567682001E-2</v>
      </c>
      <c r="I8" s="37">
        <f t="shared" si="1"/>
        <v>-3.2317998971409523E-11</v>
      </c>
    </row>
    <row r="9" spans="1:9" ht="15.75" thickBot="1">
      <c r="A9" s="4" t="s">
        <v>21</v>
      </c>
      <c r="B9" s="7" t="s">
        <v>22</v>
      </c>
      <c r="D9" s="8">
        <v>40480</v>
      </c>
      <c r="E9" s="8">
        <v>40480</v>
      </c>
      <c r="F9" s="1" t="b">
        <f t="shared" si="0"/>
        <v>1</v>
      </c>
      <c r="G9" s="35">
        <v>3.2144072900000001E-2</v>
      </c>
      <c r="H9" s="36">
        <v>3.2144072913189901E-2</v>
      </c>
      <c r="I9" s="37">
        <f t="shared" si="1"/>
        <v>1.3189900560650614E-11</v>
      </c>
    </row>
    <row r="10" spans="1:9">
      <c r="A10" s="2" t="s">
        <v>15</v>
      </c>
      <c r="B10" s="2" t="s">
        <v>8</v>
      </c>
      <c r="D10" s="8">
        <v>40512</v>
      </c>
      <c r="E10" s="8">
        <v>40512</v>
      </c>
      <c r="F10" s="1" t="b">
        <f t="shared" si="0"/>
        <v>1</v>
      </c>
      <c r="G10" s="35">
        <v>3.2598911099999996E-2</v>
      </c>
      <c r="H10" s="36">
        <v>3.2598911125936603E-2</v>
      </c>
      <c r="I10" s="37">
        <f t="shared" si="1"/>
        <v>2.5936607028764769E-11</v>
      </c>
    </row>
    <row r="11" spans="1:9">
      <c r="A11" s="2" t="s">
        <v>16</v>
      </c>
      <c r="B11" s="2" t="s">
        <v>7</v>
      </c>
      <c r="D11" s="8">
        <v>40527</v>
      </c>
      <c r="E11" s="8">
        <v>40527</v>
      </c>
      <c r="F11" s="1" t="b">
        <f t="shared" si="0"/>
        <v>1</v>
      </c>
      <c r="G11" s="35">
        <v>3.2362737199999998E-2</v>
      </c>
      <c r="H11" s="36">
        <v>3.2362733474944803E-2</v>
      </c>
      <c r="I11" s="37">
        <f t="shared" si="1"/>
        <v>-3.7250551948586619E-9</v>
      </c>
    </row>
    <row r="12" spans="1:9">
      <c r="A12" s="2" t="s">
        <v>17</v>
      </c>
      <c r="B12" s="2" t="s">
        <v>9</v>
      </c>
      <c r="D12" s="8">
        <v>40618</v>
      </c>
      <c r="E12" s="8">
        <v>40618</v>
      </c>
      <c r="F12" s="1" t="b">
        <f t="shared" si="0"/>
        <v>1</v>
      </c>
      <c r="G12" s="35">
        <v>3.3062125099999999E-2</v>
      </c>
      <c r="H12" s="36">
        <v>3.30621230916162E-2</v>
      </c>
      <c r="I12" s="37">
        <f t="shared" si="1"/>
        <v>-2.0083837995454878E-9</v>
      </c>
    </row>
    <row r="13" spans="1:9">
      <c r="A13" s="2" t="s">
        <v>18</v>
      </c>
      <c r="B13" s="2" t="s">
        <v>10</v>
      </c>
      <c r="D13" s="8">
        <v>40709</v>
      </c>
      <c r="E13" s="8">
        <v>40709</v>
      </c>
      <c r="F13" s="1" t="b">
        <f t="shared" si="0"/>
        <v>1</v>
      </c>
      <c r="G13" s="35">
        <v>3.39772645E-2</v>
      </c>
      <c r="H13" s="36">
        <v>3.3977263081635699E-2</v>
      </c>
      <c r="I13" s="37">
        <f t="shared" si="1"/>
        <v>-1.4183643010090563E-9</v>
      </c>
    </row>
    <row r="14" spans="1:9">
      <c r="D14" s="8">
        <v>40800</v>
      </c>
      <c r="E14" s="8">
        <v>40800</v>
      </c>
      <c r="F14" s="1" t="b">
        <f t="shared" si="0"/>
        <v>1</v>
      </c>
      <c r="G14" s="35">
        <v>3.4809139500000003E-2</v>
      </c>
      <c r="H14" s="36">
        <v>3.4809138443219603E-2</v>
      </c>
      <c r="I14" s="37">
        <f t="shared" si="1"/>
        <v>-1.0567803993000169E-9</v>
      </c>
    </row>
    <row r="15" spans="1:9">
      <c r="D15" s="8">
        <v>41155</v>
      </c>
      <c r="E15" s="8">
        <v>41155</v>
      </c>
      <c r="F15" s="1" t="b">
        <f t="shared" si="0"/>
        <v>1</v>
      </c>
      <c r="G15" s="35">
        <v>3.7671687600000003E-2</v>
      </c>
      <c r="H15" s="36">
        <v>3.76716888276869E-2</v>
      </c>
      <c r="I15" s="37">
        <f t="shared" si="1"/>
        <v>1.2276868965876986E-9</v>
      </c>
    </row>
    <row r="16" spans="1:9">
      <c r="D16" s="8">
        <v>41519</v>
      </c>
      <c r="E16" s="8">
        <v>41519</v>
      </c>
      <c r="F16" s="1" t="b">
        <f t="shared" si="0"/>
        <v>1</v>
      </c>
      <c r="G16" s="35">
        <v>3.96685211E-2</v>
      </c>
      <c r="H16" s="36">
        <v>3.96685252053137E-2</v>
      </c>
      <c r="I16" s="37">
        <f t="shared" si="1"/>
        <v>4.1053137000979234E-9</v>
      </c>
    </row>
    <row r="17" spans="3:9">
      <c r="D17" s="8">
        <v>41883</v>
      </c>
      <c r="E17" s="8">
        <v>41883</v>
      </c>
      <c r="F17" s="1" t="b">
        <f t="shared" si="0"/>
        <v>1</v>
      </c>
      <c r="G17" s="35">
        <v>4.1304835300000002E-2</v>
      </c>
      <c r="H17" s="36">
        <v>4.1304840303610001E-2</v>
      </c>
      <c r="I17" s="37">
        <f t="shared" si="1"/>
        <v>5.0036099985550919E-9</v>
      </c>
    </row>
    <row r="18" spans="3:9">
      <c r="D18" s="8">
        <v>42248</v>
      </c>
      <c r="E18" s="8">
        <v>42248</v>
      </c>
      <c r="F18" s="1" t="b">
        <f t="shared" si="0"/>
        <v>1</v>
      </c>
      <c r="G18" s="35">
        <v>4.2892916400000002E-2</v>
      </c>
      <c r="H18" s="36">
        <v>4.2892919784596202E-2</v>
      </c>
      <c r="I18" s="37">
        <f t="shared" si="1"/>
        <v>3.3845962005285557E-9</v>
      </c>
    </row>
    <row r="19" spans="3:9">
      <c r="D19" s="8">
        <v>42979</v>
      </c>
      <c r="E19" s="8">
        <v>42979</v>
      </c>
      <c r="F19" s="1" t="b">
        <f t="shared" si="0"/>
        <v>1</v>
      </c>
      <c r="G19" s="35">
        <v>4.5810244400000005E-2</v>
      </c>
      <c r="H19" s="36">
        <v>4.58102628046353E-2</v>
      </c>
      <c r="I19" s="37">
        <f t="shared" si="1"/>
        <v>1.8404635294955174E-8</v>
      </c>
    </row>
    <row r="20" spans="3:9">
      <c r="D20" s="8">
        <v>44075</v>
      </c>
      <c r="E20" s="8">
        <v>44075</v>
      </c>
      <c r="F20" s="1" t="b">
        <f t="shared" si="0"/>
        <v>1</v>
      </c>
      <c r="G20" s="35">
        <v>4.9337799000000002E-2</v>
      </c>
      <c r="H20" s="36">
        <v>4.9337841819872899E-2</v>
      </c>
      <c r="I20" s="37">
        <f t="shared" si="1"/>
        <v>4.2819872897448263E-8</v>
      </c>
    </row>
    <row r="21" spans="3:9">
      <c r="D21" s="8">
        <v>45901</v>
      </c>
      <c r="E21" s="8">
        <v>45901</v>
      </c>
      <c r="F21" s="1" t="b">
        <f t="shared" si="0"/>
        <v>1</v>
      </c>
      <c r="G21" s="35">
        <v>5.1669002400000004E-2</v>
      </c>
      <c r="H21" s="36">
        <v>5.1669058615852997E-2</v>
      </c>
      <c r="I21" s="37">
        <f t="shared" si="1"/>
        <v>5.6215852993479754E-8</v>
      </c>
    </row>
    <row r="22" spans="3:9">
      <c r="D22" s="8">
        <v>47728</v>
      </c>
      <c r="E22" s="8">
        <v>47728</v>
      </c>
      <c r="F22" s="1" t="b">
        <f t="shared" si="0"/>
        <v>1</v>
      </c>
      <c r="G22" s="35">
        <v>5.1774452499999998E-2</v>
      </c>
      <c r="H22" s="36">
        <v>5.1774492712423702E-2</v>
      </c>
      <c r="I22" s="37">
        <f t="shared" si="1"/>
        <v>4.0212423703389621E-8</v>
      </c>
    </row>
    <row r="24" spans="3:9">
      <c r="C24" s="81"/>
      <c r="D24" s="80"/>
      <c r="G24" s="28"/>
      <c r="H24" s="28"/>
      <c r="I24" s="28"/>
    </row>
    <row r="25" spans="3:9">
      <c r="C25" s="81"/>
      <c r="D25" s="80"/>
      <c r="H25" s="30"/>
      <c r="I25" s="30"/>
    </row>
    <row r="26" spans="3:9">
      <c r="C26" s="81"/>
      <c r="D26" s="80"/>
      <c r="H26" s="30"/>
      <c r="I26" s="30"/>
    </row>
    <row r="27" spans="3:9">
      <c r="C27" s="81"/>
      <c r="D27" s="80"/>
      <c r="H27" s="30"/>
      <c r="I27" s="30"/>
    </row>
    <row r="28" spans="3:9">
      <c r="C28" s="81"/>
      <c r="D28" s="80"/>
      <c r="H28" s="30"/>
      <c r="I28" s="30"/>
    </row>
    <row r="29" spans="3:9">
      <c r="C29" s="81"/>
      <c r="D29" s="80"/>
      <c r="H29" s="30"/>
      <c r="I29" s="30"/>
    </row>
    <row r="30" spans="3:9">
      <c r="C30" s="81"/>
      <c r="D30" s="80"/>
      <c r="H30" s="30"/>
      <c r="I30" s="30"/>
    </row>
    <row r="31" spans="3:9">
      <c r="C31" s="81"/>
      <c r="D31" s="80"/>
      <c r="H31" s="30"/>
      <c r="I31" s="30"/>
    </row>
    <row r="32" spans="3:9">
      <c r="C32" s="81"/>
      <c r="D32" s="80"/>
      <c r="H32" s="30"/>
      <c r="I32" s="30"/>
    </row>
    <row r="33" spans="3:9">
      <c r="C33" s="81"/>
      <c r="D33" s="80"/>
      <c r="H33" s="30"/>
      <c r="I33" s="30"/>
    </row>
    <row r="34" spans="3:9">
      <c r="C34" s="81"/>
      <c r="D34" s="80"/>
      <c r="H34" s="30"/>
      <c r="I34" s="30"/>
    </row>
    <row r="35" spans="3:9">
      <c r="C35" s="81"/>
      <c r="D35" s="80"/>
      <c r="H35" s="30"/>
      <c r="I35" s="30"/>
    </row>
    <row r="36" spans="3:9">
      <c r="C36" s="81"/>
      <c r="D36" s="80"/>
      <c r="H36" s="30"/>
      <c r="I36" s="30"/>
    </row>
    <row r="37" spans="3:9">
      <c r="C37" s="81"/>
      <c r="D37" s="80"/>
      <c r="H37" s="30"/>
      <c r="I37" s="30"/>
    </row>
    <row r="38" spans="3:9">
      <c r="C38" s="81"/>
      <c r="D38" s="80"/>
      <c r="H38" s="30"/>
      <c r="I38" s="30"/>
    </row>
    <row r="39" spans="3:9">
      <c r="C39" s="81"/>
      <c r="D39" s="80"/>
      <c r="H39" s="30"/>
      <c r="I39" s="30"/>
    </row>
    <row r="40" spans="3:9">
      <c r="C40" s="81"/>
      <c r="D40" s="80"/>
      <c r="H40" s="30"/>
      <c r="I40" s="30"/>
    </row>
    <row r="41" spans="3:9">
      <c r="H41" s="30"/>
      <c r="I41" s="30"/>
    </row>
    <row r="42" spans="3:9">
      <c r="H42" s="30"/>
      <c r="I42" s="30"/>
    </row>
    <row r="43" spans="3:9">
      <c r="H43" s="30"/>
      <c r="I43" s="30"/>
    </row>
    <row r="44" spans="3:9">
      <c r="H44" s="30"/>
      <c r="I44" s="30"/>
    </row>
    <row r="45" spans="3:9">
      <c r="H45" s="30"/>
      <c r="I45" s="30"/>
    </row>
    <row r="46" spans="3:9">
      <c r="H46" s="30"/>
      <c r="I46" s="30"/>
    </row>
    <row r="47" spans="3:9">
      <c r="H47" s="30"/>
      <c r="I47" s="30"/>
    </row>
    <row r="48" spans="3:9">
      <c r="H48" s="30"/>
      <c r="I48" s="30"/>
    </row>
    <row r="49" spans="8:9">
      <c r="H49" s="30"/>
      <c r="I49" s="30"/>
    </row>
    <row r="50" spans="8:9">
      <c r="H50" s="30"/>
      <c r="I50" s="30"/>
    </row>
  </sheetData>
  <mergeCells count="2">
    <mergeCell ref="D5:F5"/>
    <mergeCell ref="G5:I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topLeftCell="B1" workbookViewId="0">
      <selection activeCell="B4" sqref="B4"/>
    </sheetView>
  </sheetViews>
  <sheetFormatPr defaultRowHeight="15"/>
  <cols>
    <col min="1" max="1" width="58" style="29" customWidth="1"/>
    <col min="2" max="2" width="32.140625" style="29" bestFit="1" customWidth="1"/>
    <col min="3" max="3" width="18.28515625" style="29" customWidth="1"/>
    <col min="4" max="6" width="14.42578125" style="29" customWidth="1"/>
    <col min="7" max="7" width="15.5703125" style="29" bestFit="1" customWidth="1"/>
    <col min="8" max="9" width="15.5703125" style="29" customWidth="1"/>
    <col min="10" max="10" width="13" style="29" customWidth="1"/>
    <col min="11" max="11" width="27.140625" style="29" bestFit="1" customWidth="1"/>
    <col min="12" max="12" width="28.42578125" style="29" customWidth="1"/>
    <col min="13" max="13" width="17.5703125" style="29" customWidth="1"/>
    <col min="14" max="14" width="11.85546875" style="29" customWidth="1"/>
    <col min="15" max="15" width="12" style="29" customWidth="1"/>
    <col min="16" max="16" width="17.5703125" style="29" bestFit="1" customWidth="1"/>
    <col min="17" max="17" width="18.5703125" style="29" customWidth="1"/>
    <col min="18" max="18" width="54.5703125" style="29" customWidth="1"/>
    <col min="19" max="19" width="28.5703125" style="29" customWidth="1"/>
    <col min="20" max="20" width="18.5703125" style="29" customWidth="1"/>
    <col min="21" max="21" width="14.42578125" style="29" customWidth="1"/>
    <col min="22" max="22" width="15.5703125" style="29" customWidth="1"/>
    <col min="23" max="23" width="23" style="29" customWidth="1"/>
    <col min="24" max="24" width="22" style="29" customWidth="1"/>
    <col min="25" max="25" width="12.7109375" style="29" customWidth="1"/>
    <col min="26" max="26" width="28.5703125" style="29" customWidth="1"/>
    <col min="27" max="28" width="15.140625" style="29" customWidth="1"/>
    <col min="29" max="29" width="32.42578125" style="29" customWidth="1"/>
    <col min="30" max="30" width="22.28515625" style="29" customWidth="1"/>
    <col min="31" max="31" width="23" style="29" customWidth="1"/>
    <col min="32" max="32" width="13.7109375" style="29" customWidth="1"/>
    <col min="33" max="33" width="22.28515625" style="29" customWidth="1"/>
    <col min="34" max="34" width="12.7109375" style="29" customWidth="1"/>
    <col min="35" max="36" width="19" style="29" customWidth="1"/>
    <col min="37" max="37" width="16.5703125" style="29" customWidth="1"/>
    <col min="38" max="38" width="32" style="29" customWidth="1"/>
    <col min="39" max="39" width="32.42578125" style="29" customWidth="1"/>
    <col min="40" max="40" width="19.5703125" style="29" customWidth="1"/>
    <col min="41" max="41" width="28.85546875" style="29" customWidth="1"/>
    <col min="42" max="42" width="26.140625" style="29" customWidth="1"/>
    <col min="43" max="43" width="17.5703125" style="29" customWidth="1"/>
    <col min="44" max="44" width="10.85546875" style="29" bestFit="1" customWidth="1"/>
    <col min="45" max="45" width="12" style="29" customWidth="1"/>
    <col min="46" max="46" width="27.140625" style="29" customWidth="1"/>
    <col min="47" max="47" width="28.42578125" style="29" customWidth="1"/>
    <col min="48" max="48" width="17.5703125" style="29" customWidth="1"/>
    <col min="49" max="49" width="12.85546875" style="29" customWidth="1"/>
    <col min="50" max="50" width="12.28515625" style="29" customWidth="1"/>
    <col min="51" max="51" width="22" style="29" customWidth="1"/>
    <col min="52" max="52" width="12.7109375" style="29" customWidth="1"/>
    <col min="53" max="53" width="28.5703125" style="29" customWidth="1"/>
    <col min="54" max="54" width="54.5703125" style="29" customWidth="1"/>
    <col min="55" max="55" width="28.5703125" style="29" customWidth="1"/>
    <col min="56" max="56" width="18.5703125" style="29" customWidth="1"/>
    <col min="57" max="57" width="14.42578125" style="29" customWidth="1"/>
    <col min="58" max="58" width="16.7109375" style="29" customWidth="1"/>
    <col min="59" max="59" width="23" style="29" customWidth="1"/>
    <col min="60" max="60" width="22" style="29" customWidth="1"/>
    <col min="61" max="61" width="12.7109375" style="29" customWidth="1"/>
    <col min="62" max="62" width="28.5703125" style="29" customWidth="1"/>
    <col min="63" max="64" width="15.140625" style="29" customWidth="1"/>
    <col min="65" max="65" width="31.42578125" style="29" customWidth="1"/>
    <col min="66" max="66" width="22.28515625" style="29" customWidth="1"/>
    <col min="67" max="67" width="23" style="29" customWidth="1"/>
    <col min="68" max="68" width="13.7109375" style="29" customWidth="1"/>
    <col min="69" max="69" width="22.28515625" style="29" customWidth="1"/>
    <col min="70" max="70" width="11.7109375" style="29" customWidth="1"/>
    <col min="71" max="71" width="19" style="29" customWidth="1"/>
    <col min="72" max="72" width="17" style="29" bestFit="1" customWidth="1"/>
    <col min="73" max="73" width="16.5703125" style="29" bestFit="1" customWidth="1"/>
    <col min="74" max="74" width="31.140625" style="29" bestFit="1" customWidth="1"/>
    <col min="75" max="75" width="32.42578125" style="29" bestFit="1" customWidth="1"/>
    <col min="76" max="76" width="19.5703125" style="29" bestFit="1" customWidth="1"/>
    <col min="77" max="77" width="26.140625" style="29" bestFit="1" customWidth="1"/>
    <col min="78" max="78" width="28.42578125" style="29" bestFit="1" customWidth="1"/>
    <col min="79" max="79" width="10.85546875" style="29" bestFit="1" customWidth="1"/>
    <col min="80" max="80" width="12" style="29" bestFit="1" customWidth="1"/>
    <col min="81" max="83" width="9.140625" style="29"/>
    <col min="84" max="84" width="54.5703125" style="29" bestFit="1" customWidth="1"/>
    <col min="85" max="85" width="28.5703125" style="29" bestFit="1" customWidth="1"/>
    <col min="86" max="86" width="18.5703125" style="29" bestFit="1" customWidth="1"/>
    <col min="87" max="87" width="14.42578125" style="29" bestFit="1" customWidth="1"/>
    <col min="88" max="88" width="16.7109375" style="29" bestFit="1" customWidth="1"/>
    <col min="89" max="89" width="23" style="29" bestFit="1" customWidth="1"/>
    <col min="90" max="90" width="22" style="29" bestFit="1" customWidth="1"/>
    <col min="91" max="91" width="12.7109375" style="29" bestFit="1" customWidth="1"/>
    <col min="92" max="92" width="28.5703125" style="29" bestFit="1" customWidth="1"/>
    <col min="93" max="94" width="15.140625" style="29" bestFit="1" customWidth="1"/>
    <col min="95" max="95" width="32.42578125" style="29" bestFit="1" customWidth="1"/>
    <col min="96" max="96" width="22.28515625" style="29" bestFit="1" customWidth="1"/>
    <col min="97" max="97" width="23" style="29" bestFit="1" customWidth="1"/>
    <col min="98" max="98" width="13.7109375" style="29" bestFit="1" customWidth="1"/>
    <col min="99" max="99" width="22.28515625" style="29" bestFit="1" customWidth="1"/>
    <col min="100" max="100" width="11.7109375" style="29" bestFit="1" customWidth="1"/>
    <col min="101" max="101" width="19" style="29" bestFit="1" customWidth="1"/>
    <col min="102" max="102" width="17" style="29" bestFit="1" customWidth="1"/>
    <col min="103" max="103" width="16.5703125" style="29" bestFit="1" customWidth="1"/>
    <col min="104" max="104" width="31.42578125" style="29" bestFit="1" customWidth="1"/>
    <col min="105" max="105" width="32.42578125" style="29" bestFit="1" customWidth="1"/>
    <col min="106" max="106" width="19.5703125" style="29" bestFit="1" customWidth="1"/>
    <col min="107" max="107" width="26.140625" style="29" bestFit="1" customWidth="1"/>
    <col min="108" max="108" width="28.42578125" style="29" bestFit="1" customWidth="1"/>
    <col min="109" max="109" width="10.85546875" style="29" bestFit="1" customWidth="1"/>
    <col min="110" max="110" width="12" style="29" bestFit="1" customWidth="1"/>
    <col min="111" max="111" width="9.140625" style="29"/>
    <col min="112" max="112" width="66.42578125" style="29" customWidth="1"/>
    <col min="113" max="113" width="40.5703125" style="29" customWidth="1"/>
    <col min="114" max="114" width="30.5703125" style="29" customWidth="1"/>
    <col min="115" max="115" width="14.42578125" style="29" customWidth="1"/>
    <col min="116" max="116" width="15.5703125" style="29" customWidth="1"/>
    <col min="117" max="117" width="23" style="29" customWidth="1"/>
    <col min="118" max="118" width="22" style="29" customWidth="1"/>
    <col min="119" max="119" width="12.7109375" style="29" customWidth="1"/>
    <col min="120" max="120" width="40.5703125" style="29" customWidth="1"/>
    <col min="121" max="122" width="15.140625" style="29" customWidth="1"/>
    <col min="123" max="123" width="32.42578125" style="29" customWidth="1"/>
    <col min="124" max="124" width="16.140625" style="29" customWidth="1"/>
    <col min="125" max="125" width="23" style="29" customWidth="1"/>
    <col min="126" max="126" width="13.7109375" style="29" customWidth="1"/>
    <col min="127" max="127" width="16.140625" style="29" customWidth="1"/>
    <col min="128" max="128" width="11.7109375" style="29" customWidth="1"/>
    <col min="129" max="129" width="19" style="29" customWidth="1"/>
    <col min="130" max="130" width="17" style="29" customWidth="1"/>
    <col min="131" max="131" width="16.5703125" style="29" customWidth="1"/>
    <col min="132" max="132" width="29.140625" style="29" customWidth="1"/>
    <col min="133" max="133" width="32.42578125" style="29" customWidth="1"/>
    <col min="134" max="134" width="19.5703125" style="29" customWidth="1"/>
    <col min="135" max="135" width="28.85546875" style="29" customWidth="1"/>
    <col min="136" max="136" width="26.140625" style="29" customWidth="1"/>
    <col min="137" max="137" width="16.140625" style="29" customWidth="1"/>
    <col min="138" max="138" width="10.85546875" style="29" customWidth="1"/>
    <col min="139" max="139" width="12" style="29" customWidth="1"/>
    <col min="140" max="140" width="27.140625" style="29" customWidth="1"/>
    <col min="141" max="141" width="28.42578125" style="29" customWidth="1"/>
    <col min="142" max="142" width="16.140625" style="29" customWidth="1"/>
    <col min="143" max="143" width="12.85546875" style="29" customWidth="1"/>
    <col min="144" max="144" width="12.28515625" style="29" customWidth="1"/>
    <col min="145" max="16384" width="9.140625" style="29"/>
  </cols>
  <sheetData>
    <row r="1" spans="1:12" ht="21.75" thickBot="1">
      <c r="A1" s="18" t="s">
        <v>40</v>
      </c>
    </row>
    <row r="2" spans="1:12" ht="15.75" thickBot="1">
      <c r="B2" s="24" t="s">
        <v>35</v>
      </c>
    </row>
    <row r="3" spans="1:12">
      <c r="B3" s="10">
        <f>_xll.MaRVL_GetNameValuePair(B2)</f>
        <v>40420</v>
      </c>
      <c r="D3" s="17" t="s">
        <v>26</v>
      </c>
      <c r="E3" s="17"/>
      <c r="F3" s="17" t="s">
        <v>53</v>
      </c>
    </row>
    <row r="4" spans="1:12" ht="15.75" thickBot="1">
      <c r="D4" s="29" t="str">
        <f>_xll.MaRVL_CreateSimpleYieldCurve(D3,B3,E7:E31,H7:H31,$B$11,$B$12,$B$13,$B$10:$B$13)</f>
        <v>JPY-LIBOR-SENIOR:1</v>
      </c>
      <c r="F4" s="29" t="str">
        <f>_xll.MaRVL_CreateSimpleYieldCurve(F3,B3,E7:E31,H7:H31,$B$11,$B$12,$B$13,$B$10:$B$13)</f>
        <v>JPY-BBR-FRA-3M:1</v>
      </c>
    </row>
    <row r="5" spans="1:12" ht="15.75" thickBot="1">
      <c r="A5" s="4" t="s">
        <v>19</v>
      </c>
      <c r="B5" s="7" t="s">
        <v>20</v>
      </c>
      <c r="D5" s="90" t="s">
        <v>11</v>
      </c>
      <c r="E5" s="91"/>
      <c r="F5" s="92"/>
      <c r="G5" s="90" t="s">
        <v>70</v>
      </c>
      <c r="H5" s="91"/>
      <c r="I5" s="92"/>
    </row>
    <row r="6" spans="1:12">
      <c r="A6" s="5" t="str">
        <f>D3</f>
        <v>JPY-LIBOR-SENIOR</v>
      </c>
      <c r="B6" s="6" t="str">
        <f>D4</f>
        <v>JPY-LIBOR-SENIOR:1</v>
      </c>
      <c r="D6" s="34" t="s">
        <v>68</v>
      </c>
      <c r="E6" s="34" t="s">
        <v>69</v>
      </c>
      <c r="F6" s="34" t="s">
        <v>72</v>
      </c>
      <c r="G6" s="34" t="s">
        <v>68</v>
      </c>
      <c r="H6" s="34" t="s">
        <v>69</v>
      </c>
      <c r="I6" s="34" t="s">
        <v>71</v>
      </c>
    </row>
    <row r="7" spans="1:12">
      <c r="A7" s="3" t="str">
        <f>F3</f>
        <v>JPY-BBR-FRA-3M</v>
      </c>
      <c r="B7" s="1" t="str">
        <f>F4</f>
        <v>JPY-BBR-FRA-3M:1</v>
      </c>
      <c r="D7" s="50">
        <v>40421</v>
      </c>
      <c r="E7" s="50">
        <v>40421</v>
      </c>
      <c r="F7" s="43" t="b">
        <f t="shared" ref="F7:F31" si="0">E7=D7</f>
        <v>1</v>
      </c>
      <c r="G7" s="35">
        <v>1.0626396E-3</v>
      </c>
      <c r="H7" s="39">
        <v>1.0626395574497799E-3</v>
      </c>
      <c r="I7" s="37">
        <f t="shared" ref="I7:I31" si="1">H7-G7</f>
        <v>-4.255022007480791E-11</v>
      </c>
      <c r="K7" s="83"/>
      <c r="L7" s="82"/>
    </row>
    <row r="8" spans="1:12" ht="15.75" thickBot="1">
      <c r="D8" s="50">
        <v>40452</v>
      </c>
      <c r="E8" s="50">
        <v>40452</v>
      </c>
      <c r="F8" s="43" t="b">
        <f t="shared" si="0"/>
        <v>1</v>
      </c>
      <c r="G8" s="35">
        <v>1.4318607999999999E-3</v>
      </c>
      <c r="H8" s="39">
        <v>1.43260671754941E-3</v>
      </c>
      <c r="I8" s="37">
        <f t="shared" si="1"/>
        <v>7.459175494100613E-7</v>
      </c>
      <c r="K8" s="83"/>
      <c r="L8" s="82"/>
    </row>
    <row r="9" spans="1:12" ht="15.75" thickBot="1">
      <c r="A9" s="4" t="s">
        <v>21</v>
      </c>
      <c r="B9" s="7" t="s">
        <v>22</v>
      </c>
      <c r="D9" s="50">
        <v>40483</v>
      </c>
      <c r="E9" s="50">
        <v>40483</v>
      </c>
      <c r="F9" s="43" t="b">
        <f t="shared" si="0"/>
        <v>1</v>
      </c>
      <c r="G9" s="35">
        <v>1.8191315E-3</v>
      </c>
      <c r="H9" s="39">
        <v>1.8195104100033901E-3</v>
      </c>
      <c r="I9" s="37">
        <f t="shared" si="1"/>
        <v>3.7891000339001363E-7</v>
      </c>
      <c r="K9" s="83"/>
      <c r="L9" s="82"/>
    </row>
    <row r="10" spans="1:12">
      <c r="A10" s="2" t="s">
        <v>15</v>
      </c>
      <c r="B10" s="2" t="s">
        <v>8</v>
      </c>
      <c r="D10" s="50">
        <v>40513</v>
      </c>
      <c r="E10" s="50">
        <v>40513</v>
      </c>
      <c r="F10" s="43" t="b">
        <f t="shared" si="0"/>
        <v>1</v>
      </c>
      <c r="G10" s="35">
        <v>2.2917743E-3</v>
      </c>
      <c r="H10" s="39">
        <v>2.2920310634679799E-3</v>
      </c>
      <c r="I10" s="37">
        <f t="shared" si="1"/>
        <v>2.5676346797993618E-7</v>
      </c>
      <c r="K10" s="83"/>
      <c r="L10" s="82"/>
    </row>
    <row r="11" spans="1:12">
      <c r="A11" s="2" t="s">
        <v>16</v>
      </c>
      <c r="B11" s="2" t="s">
        <v>7</v>
      </c>
      <c r="D11" s="50">
        <v>40527</v>
      </c>
      <c r="E11" s="50">
        <v>40527</v>
      </c>
      <c r="F11" s="43" t="b">
        <f t="shared" si="0"/>
        <v>1</v>
      </c>
      <c r="G11" s="35">
        <v>2.0509783999999999E-3</v>
      </c>
      <c r="H11" s="39">
        <v>2.0519818133824001E-3</v>
      </c>
      <c r="I11" s="37">
        <f t="shared" si="1"/>
        <v>1.0034133824002138E-6</v>
      </c>
      <c r="K11" s="83"/>
      <c r="L11" s="82"/>
    </row>
    <row r="12" spans="1:12">
      <c r="A12" s="2" t="s">
        <v>17</v>
      </c>
      <c r="B12" s="2" t="s">
        <v>9</v>
      </c>
      <c r="D12" s="50">
        <v>40617</v>
      </c>
      <c r="E12" s="50">
        <v>40617</v>
      </c>
      <c r="F12" s="43" t="b">
        <f t="shared" si="0"/>
        <v>1</v>
      </c>
      <c r="G12" s="35">
        <v>2.1614334000000001E-3</v>
      </c>
      <c r="H12" s="39">
        <v>2.16197845068411E-3</v>
      </c>
      <c r="I12" s="37">
        <f t="shared" si="1"/>
        <v>5.450506841099198E-7</v>
      </c>
      <c r="K12" s="83"/>
      <c r="L12" s="82"/>
    </row>
    <row r="13" spans="1:12">
      <c r="A13" s="2" t="s">
        <v>18</v>
      </c>
      <c r="B13" s="44" t="s">
        <v>28</v>
      </c>
      <c r="D13" s="50">
        <v>40710</v>
      </c>
      <c r="E13" s="50">
        <v>40710</v>
      </c>
      <c r="F13" s="43" t="b">
        <f t="shared" si="0"/>
        <v>1</v>
      </c>
      <c r="G13" s="35">
        <v>2.1521579999999999E-3</v>
      </c>
      <c r="H13" s="39">
        <v>2.15252883888262E-3</v>
      </c>
      <c r="I13" s="37">
        <f t="shared" si="1"/>
        <v>3.7083888262002401E-7</v>
      </c>
      <c r="K13" s="83"/>
      <c r="L13" s="82"/>
    </row>
    <row r="14" spans="1:12">
      <c r="D14" s="50">
        <v>40801</v>
      </c>
      <c r="E14" s="50">
        <v>40801</v>
      </c>
      <c r="F14" s="43" t="b">
        <f t="shared" si="0"/>
        <v>1</v>
      </c>
      <c r="G14" s="35">
        <v>2.1322775999999999E-3</v>
      </c>
      <c r="H14" s="39">
        <v>2.1325603404083199E-3</v>
      </c>
      <c r="I14" s="37">
        <f t="shared" si="1"/>
        <v>2.8274040832004452E-7</v>
      </c>
      <c r="K14" s="83"/>
      <c r="L14" s="82"/>
    </row>
    <row r="15" spans="1:12">
      <c r="D15" s="50">
        <v>40898</v>
      </c>
      <c r="E15" s="50">
        <v>40898</v>
      </c>
      <c r="F15" s="43" t="b">
        <f t="shared" si="0"/>
        <v>1</v>
      </c>
      <c r="G15" s="35">
        <v>2.1121847999999999E-3</v>
      </c>
      <c r="H15" s="39">
        <v>2.1124108577188498E-3</v>
      </c>
      <c r="I15" s="37">
        <f t="shared" si="1"/>
        <v>2.2605771884997086E-7</v>
      </c>
      <c r="K15" s="83"/>
      <c r="L15" s="82"/>
    </row>
    <row r="16" spans="1:12">
      <c r="D16" s="50">
        <v>40989</v>
      </c>
      <c r="E16" s="50">
        <v>40989</v>
      </c>
      <c r="F16" s="43" t="b">
        <f t="shared" si="0"/>
        <v>1</v>
      </c>
      <c r="G16" s="35">
        <v>2.1207709E-3</v>
      </c>
      <c r="H16" s="39">
        <v>2.1209608089973698E-3</v>
      </c>
      <c r="I16" s="37">
        <f t="shared" si="1"/>
        <v>1.8990899736982814E-7</v>
      </c>
      <c r="K16" s="83"/>
      <c r="L16" s="82"/>
    </row>
    <row r="17" spans="1:12">
      <c r="A17" s="89"/>
      <c r="B17" s="88"/>
      <c r="D17" s="50">
        <v>41081</v>
      </c>
      <c r="E17" s="50">
        <v>41081</v>
      </c>
      <c r="F17" s="43" t="b">
        <f t="shared" si="0"/>
        <v>1</v>
      </c>
      <c r="G17" s="35">
        <v>2.1645903999999998E-3</v>
      </c>
      <c r="H17" s="39">
        <v>2.1647539015079401E-3</v>
      </c>
      <c r="I17" s="37">
        <f t="shared" si="1"/>
        <v>1.6350150794028351E-7</v>
      </c>
      <c r="K17" s="83"/>
      <c r="L17" s="82"/>
    </row>
    <row r="18" spans="1:12">
      <c r="A18" s="89"/>
      <c r="B18" s="88"/>
      <c r="D18" s="50">
        <v>41172</v>
      </c>
      <c r="E18" s="50">
        <v>41172</v>
      </c>
      <c r="F18" s="43" t="b">
        <f t="shared" si="0"/>
        <v>1</v>
      </c>
      <c r="G18" s="35">
        <v>2.1699693E-3</v>
      </c>
      <c r="H18" s="39">
        <v>2.1701130629025998E-3</v>
      </c>
      <c r="I18" s="37">
        <f t="shared" si="1"/>
        <v>1.4376290259979219E-7</v>
      </c>
      <c r="K18" s="83"/>
      <c r="L18" s="82"/>
    </row>
    <row r="19" spans="1:12">
      <c r="A19" s="89"/>
      <c r="B19" s="88"/>
      <c r="D19" s="50">
        <v>41519</v>
      </c>
      <c r="E19" s="50">
        <v>41519</v>
      </c>
      <c r="F19" s="43" t="b">
        <f t="shared" si="0"/>
        <v>1</v>
      </c>
      <c r="G19" s="35">
        <v>4.3038768999999998E-3</v>
      </c>
      <c r="H19" s="39">
        <v>4.3038979009422098E-3</v>
      </c>
      <c r="I19" s="37">
        <f t="shared" si="1"/>
        <v>2.1000942210074036E-8</v>
      </c>
      <c r="K19" s="83"/>
      <c r="L19" s="82"/>
    </row>
    <row r="20" spans="1:12">
      <c r="A20" s="89"/>
      <c r="B20" s="88"/>
      <c r="D20" s="50">
        <v>41883</v>
      </c>
      <c r="E20" s="50">
        <v>41883</v>
      </c>
      <c r="F20" s="43" t="b">
        <f t="shared" si="0"/>
        <v>1</v>
      </c>
      <c r="G20" s="35">
        <v>4.7129060999999998E-3</v>
      </c>
      <c r="H20" s="39">
        <v>4.7129220852530898E-3</v>
      </c>
      <c r="I20" s="37">
        <f t="shared" si="1"/>
        <v>1.5985253089961793E-8</v>
      </c>
      <c r="K20" s="83"/>
      <c r="L20" s="82"/>
    </row>
    <row r="21" spans="1:12">
      <c r="A21" s="89"/>
      <c r="B21" s="88"/>
      <c r="D21" s="50">
        <v>42248</v>
      </c>
      <c r="E21" s="50">
        <v>42248</v>
      </c>
      <c r="F21" s="43" t="b">
        <f t="shared" si="0"/>
        <v>1</v>
      </c>
      <c r="G21" s="35">
        <v>5.3595730999999999E-3</v>
      </c>
      <c r="H21" s="39">
        <v>5.3595859965245296E-3</v>
      </c>
      <c r="I21" s="37">
        <f t="shared" si="1"/>
        <v>1.2896524529716624E-8</v>
      </c>
      <c r="K21" s="83"/>
      <c r="L21" s="82"/>
    </row>
    <row r="22" spans="1:12">
      <c r="A22" s="89"/>
      <c r="B22" s="88"/>
      <c r="D22" s="50">
        <v>42614</v>
      </c>
      <c r="E22" s="50">
        <v>42614</v>
      </c>
      <c r="F22" s="43" t="b">
        <f t="shared" si="0"/>
        <v>1</v>
      </c>
      <c r="G22" s="35">
        <v>6.2597769000000006E-3</v>
      </c>
      <c r="H22" s="39">
        <v>6.2597872926968296E-3</v>
      </c>
      <c r="I22" s="37">
        <f t="shared" si="1"/>
        <v>1.0392696828988301E-8</v>
      </c>
      <c r="K22" s="83"/>
      <c r="L22" s="82"/>
    </row>
    <row r="23" spans="1:12">
      <c r="A23" s="89"/>
      <c r="B23" s="88"/>
      <c r="D23" s="50">
        <v>42979</v>
      </c>
      <c r="E23" s="50">
        <v>42979</v>
      </c>
      <c r="F23" s="43" t="b">
        <f t="shared" si="0"/>
        <v>1</v>
      </c>
      <c r="G23" s="35">
        <v>7.3424122000000005E-3</v>
      </c>
      <c r="H23" s="39">
        <v>7.34242133128049E-3</v>
      </c>
      <c r="I23" s="37">
        <f t="shared" si="1"/>
        <v>9.1312804895507527E-9</v>
      </c>
      <c r="K23" s="83"/>
      <c r="L23" s="82"/>
    </row>
    <row r="24" spans="1:12">
      <c r="A24" s="89"/>
      <c r="B24" s="88"/>
      <c r="D24" s="50">
        <v>43346</v>
      </c>
      <c r="E24" s="50">
        <v>43346</v>
      </c>
      <c r="F24" s="43" t="b">
        <f t="shared" si="0"/>
        <v>1</v>
      </c>
      <c r="G24" s="35">
        <v>8.5356935999999998E-3</v>
      </c>
      <c r="H24" s="39">
        <v>8.5357019427414506E-3</v>
      </c>
      <c r="I24" s="37">
        <f t="shared" si="1"/>
        <v>8.3427414507980524E-9</v>
      </c>
      <c r="K24" s="83"/>
      <c r="L24" s="82"/>
    </row>
    <row r="25" spans="1:12">
      <c r="A25" s="89"/>
      <c r="B25" s="88"/>
      <c r="D25" s="50">
        <v>43710</v>
      </c>
      <c r="E25" s="50">
        <v>43710</v>
      </c>
      <c r="F25" s="43" t="b">
        <f t="shared" si="0"/>
        <v>1</v>
      </c>
      <c r="G25" s="35">
        <v>9.7923452999999997E-3</v>
      </c>
      <c r="H25" s="39">
        <v>9.7923530181986997E-3</v>
      </c>
      <c r="I25" s="37">
        <f t="shared" si="1"/>
        <v>7.7181986999491636E-9</v>
      </c>
      <c r="K25" s="83"/>
      <c r="L25" s="82"/>
    </row>
    <row r="26" spans="1:12">
      <c r="A26" s="89"/>
      <c r="B26" s="88"/>
      <c r="D26" s="50">
        <v>44075</v>
      </c>
      <c r="E26" s="50">
        <v>44075</v>
      </c>
      <c r="F26" s="43" t="b">
        <f t="shared" si="0"/>
        <v>1</v>
      </c>
      <c r="G26" s="35">
        <v>1.0996656E-2</v>
      </c>
      <c r="H26" s="39">
        <v>1.09966628973668E-2</v>
      </c>
      <c r="I26" s="37">
        <f t="shared" si="1"/>
        <v>6.8973667992355825E-9</v>
      </c>
      <c r="K26" s="83"/>
      <c r="L26" s="82"/>
    </row>
    <row r="27" spans="1:12">
      <c r="A27" s="89"/>
      <c r="B27" s="88"/>
      <c r="D27" s="50">
        <v>44805</v>
      </c>
      <c r="E27" s="50">
        <v>44805</v>
      </c>
      <c r="F27" s="43" t="b">
        <f t="shared" si="0"/>
        <v>1</v>
      </c>
      <c r="G27" s="35">
        <v>1.3075056E-2</v>
      </c>
      <c r="H27" s="39">
        <v>1.3075063939035099E-2</v>
      </c>
      <c r="I27" s="37">
        <f t="shared" si="1"/>
        <v>7.9390350994634762E-9</v>
      </c>
      <c r="K27" s="83"/>
      <c r="L27" s="82"/>
    </row>
    <row r="28" spans="1:12">
      <c r="A28" s="89"/>
      <c r="B28" s="88"/>
      <c r="D28" s="50">
        <v>45901</v>
      </c>
      <c r="E28" s="50">
        <v>45901</v>
      </c>
      <c r="F28" s="43" t="b">
        <f t="shared" si="0"/>
        <v>1</v>
      </c>
      <c r="G28" s="35">
        <v>1.5441897099999999E-2</v>
      </c>
      <c r="H28" s="39">
        <v>1.5441908567226799E-2</v>
      </c>
      <c r="I28" s="37">
        <f t="shared" si="1"/>
        <v>1.1467226800065955E-8</v>
      </c>
      <c r="K28" s="83"/>
      <c r="L28" s="82"/>
    </row>
    <row r="29" spans="1:12">
      <c r="A29" s="89"/>
      <c r="B29" s="88"/>
      <c r="D29" s="50">
        <v>47728</v>
      </c>
      <c r="E29" s="50">
        <v>47728</v>
      </c>
      <c r="F29" s="43" t="b">
        <f t="shared" si="0"/>
        <v>1</v>
      </c>
      <c r="G29" s="35">
        <v>1.7975576699999999E-2</v>
      </c>
      <c r="H29" s="39">
        <v>1.79755968122981E-2</v>
      </c>
      <c r="I29" s="37">
        <f t="shared" si="1"/>
        <v>2.01122981012547E-8</v>
      </c>
      <c r="K29" s="83"/>
      <c r="L29" s="82"/>
    </row>
    <row r="30" spans="1:12">
      <c r="A30" s="89"/>
      <c r="B30" s="88"/>
      <c r="D30" s="50">
        <v>49555</v>
      </c>
      <c r="E30" s="50">
        <v>49555</v>
      </c>
      <c r="F30" s="43" t="b">
        <f t="shared" si="0"/>
        <v>1</v>
      </c>
      <c r="G30" s="35">
        <v>1.89046371E-2</v>
      </c>
      <c r="H30" s="39">
        <v>1.8904655422697501E-2</v>
      </c>
      <c r="I30" s="37">
        <f t="shared" si="1"/>
        <v>1.8322697501599317E-8</v>
      </c>
      <c r="K30" s="83"/>
      <c r="L30" s="82"/>
    </row>
    <row r="31" spans="1:12">
      <c r="A31" s="89"/>
      <c r="B31" s="88"/>
      <c r="D31" s="50">
        <v>51382</v>
      </c>
      <c r="E31" s="50">
        <v>51382</v>
      </c>
      <c r="F31" s="43" t="b">
        <f t="shared" si="0"/>
        <v>1</v>
      </c>
      <c r="G31" s="35">
        <v>1.8721762600000001E-2</v>
      </c>
      <c r="H31" s="39">
        <v>1.8721777885538401E-2</v>
      </c>
      <c r="I31" s="37">
        <f t="shared" si="1"/>
        <v>1.5285538400994225E-8</v>
      </c>
      <c r="K31" s="83"/>
      <c r="L31" s="82"/>
    </row>
    <row r="32" spans="1:12">
      <c r="A32" s="89"/>
      <c r="B32" s="88"/>
      <c r="H32" s="30"/>
      <c r="I32" s="30"/>
      <c r="K32" s="83"/>
      <c r="L32" s="82"/>
    </row>
    <row r="33" spans="1:12">
      <c r="A33" s="89"/>
      <c r="B33" s="88"/>
      <c r="H33" s="30"/>
      <c r="I33" s="30"/>
      <c r="K33" s="83"/>
      <c r="L33" s="82"/>
    </row>
    <row r="34" spans="1:12">
      <c r="A34" s="89"/>
      <c r="B34" s="88"/>
      <c r="H34" s="30"/>
      <c r="I34" s="30"/>
      <c r="K34" s="83"/>
      <c r="L34" s="82"/>
    </row>
    <row r="35" spans="1:12">
      <c r="A35" s="89"/>
      <c r="B35" s="88"/>
      <c r="H35" s="30"/>
      <c r="I35" s="30"/>
      <c r="K35" s="83"/>
      <c r="L35" s="82"/>
    </row>
    <row r="36" spans="1:12">
      <c r="A36" s="89"/>
      <c r="B36" s="88"/>
      <c r="H36" s="30"/>
      <c r="I36" s="30"/>
    </row>
    <row r="37" spans="1:12">
      <c r="A37" s="89"/>
      <c r="B37" s="88"/>
      <c r="H37" s="30"/>
      <c r="I37" s="30"/>
    </row>
    <row r="38" spans="1:12">
      <c r="A38" s="89"/>
      <c r="B38" s="88"/>
      <c r="H38" s="30"/>
      <c r="I38" s="30"/>
    </row>
    <row r="39" spans="1:12">
      <c r="A39" s="89"/>
      <c r="B39" s="88"/>
      <c r="H39" s="30"/>
      <c r="I39" s="30"/>
    </row>
    <row r="40" spans="1:12">
      <c r="A40" s="89"/>
      <c r="B40" s="88"/>
      <c r="H40" s="30"/>
      <c r="I40" s="30"/>
    </row>
    <row r="41" spans="1:12">
      <c r="A41" s="89"/>
      <c r="B41" s="88"/>
      <c r="H41" s="30"/>
      <c r="I41" s="30"/>
    </row>
    <row r="42" spans="1:12">
      <c r="H42" s="30"/>
      <c r="I42" s="30"/>
    </row>
    <row r="43" spans="1:12">
      <c r="H43" s="30"/>
      <c r="I43" s="30"/>
    </row>
    <row r="44" spans="1:12">
      <c r="H44" s="30"/>
      <c r="I44" s="30"/>
    </row>
    <row r="45" spans="1:12">
      <c r="H45" s="30"/>
      <c r="I45" s="30"/>
    </row>
    <row r="46" spans="1:12">
      <c r="H46" s="30"/>
      <c r="I46" s="30"/>
    </row>
    <row r="47" spans="1:12">
      <c r="H47" s="30"/>
      <c r="I47" s="30"/>
    </row>
    <row r="48" spans="1:12">
      <c r="H48" s="30"/>
      <c r="I48" s="30"/>
    </row>
    <row r="49" spans="8:9">
      <c r="H49" s="30"/>
      <c r="I49" s="30"/>
    </row>
    <row r="50" spans="8:9">
      <c r="H50" s="30"/>
      <c r="I50" s="30"/>
    </row>
    <row r="51" spans="8:9">
      <c r="H51" s="30"/>
      <c r="I51" s="30"/>
    </row>
    <row r="52" spans="8:9">
      <c r="H52" s="30"/>
      <c r="I52" s="30"/>
    </row>
    <row r="53" spans="8:9">
      <c r="H53" s="30"/>
      <c r="I53" s="30"/>
    </row>
    <row r="54" spans="8:9">
      <c r="H54" s="30"/>
      <c r="I54" s="30"/>
    </row>
    <row r="55" spans="8:9">
      <c r="H55" s="30"/>
      <c r="I55" s="30"/>
    </row>
  </sheetData>
  <mergeCells count="2">
    <mergeCell ref="D5:F5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FX</vt:lpstr>
      <vt:lpstr>AUD</vt:lpstr>
      <vt:lpstr>USD</vt:lpstr>
      <vt:lpstr>GBP</vt:lpstr>
      <vt:lpstr>EUR</vt:lpstr>
      <vt:lpstr>NZD</vt:lpstr>
      <vt:lpstr>JPY</vt:lpstr>
    </vt:vector>
  </TitlesOfParts>
  <Company>nabCapital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mnealon</dc:creator>
  <cp:lastModifiedBy>mnealon</cp:lastModifiedBy>
  <dcterms:created xsi:type="dcterms:W3CDTF">2010-08-30T07:16:04Z</dcterms:created>
  <dcterms:modified xsi:type="dcterms:W3CDTF">2010-10-22T01:06:54Z</dcterms:modified>
</cp:coreProperties>
</file>