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Equities\"/>
    </mc:Choice>
  </mc:AlternateContent>
  <xr:revisionPtr revIDLastSave="0" documentId="13_ncr:1_{F1132B5C-4063-4471-A495-CCB1F3F24056}" xr6:coauthVersionLast="31" xr6:coauthVersionMax="31" xr10:uidLastSave="{00000000-0000-0000-0000-000000000000}"/>
  <bookViews>
    <workbookView xWindow="30" yWindow="90" windowWidth="18075" windowHeight="10680" xr2:uid="{00000000-000D-0000-FFFF-FFFF00000000}"/>
  </bookViews>
  <sheets>
    <sheet name="BHPData-1Y" sheetId="9" r:id="rId1"/>
  </sheets>
  <externalReferences>
    <externalReference r:id="rId2"/>
    <externalReference r:id="rId3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9017"/>
</workbook>
</file>

<file path=xl/calcChain.xml><?xml version="1.0" encoding="utf-8"?>
<calcChain xmlns="http://schemas.openxmlformats.org/spreadsheetml/2006/main">
  <c r="D23" i="9" l="1"/>
  <c r="E23" i="9"/>
  <c r="F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E27" i="9"/>
  <c r="F27" i="9"/>
  <c r="G27" i="9"/>
  <c r="H27" i="9"/>
  <c r="I27" i="9"/>
  <c r="D28" i="9"/>
  <c r="E28" i="9"/>
  <c r="F28" i="9"/>
  <c r="G28" i="9"/>
  <c r="H28" i="9"/>
  <c r="I28" i="9"/>
  <c r="D29" i="9"/>
  <c r="E29" i="9"/>
  <c r="F29" i="9"/>
  <c r="G29" i="9"/>
  <c r="H29" i="9"/>
  <c r="I29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E32" i="9"/>
  <c r="F32" i="9"/>
  <c r="G32" i="9"/>
  <c r="H32" i="9"/>
  <c r="I32" i="9"/>
  <c r="D33" i="9"/>
  <c r="E33" i="9"/>
  <c r="F33" i="9"/>
  <c r="G33" i="9"/>
  <c r="H33" i="9"/>
  <c r="I33" i="9"/>
  <c r="D34" i="9"/>
  <c r="E34" i="9"/>
  <c r="F34" i="9"/>
  <c r="G34" i="9"/>
  <c r="H34" i="9"/>
  <c r="I34" i="9"/>
  <c r="D35" i="9"/>
  <c r="E35" i="9"/>
  <c r="F35" i="9"/>
  <c r="G35" i="9"/>
  <c r="H35" i="9"/>
  <c r="I35" i="9"/>
  <c r="D36" i="9"/>
  <c r="E36" i="9"/>
  <c r="F36" i="9"/>
  <c r="G36" i="9"/>
  <c r="H36" i="9"/>
  <c r="I36" i="9"/>
  <c r="D37" i="9"/>
  <c r="E37" i="9"/>
  <c r="F37" i="9"/>
  <c r="G37" i="9"/>
  <c r="H37" i="9"/>
  <c r="I37" i="9"/>
  <c r="D38" i="9"/>
  <c r="E38" i="9"/>
  <c r="F38" i="9"/>
  <c r="G38" i="9"/>
  <c r="H38" i="9"/>
  <c r="I38" i="9"/>
  <c r="D39" i="9"/>
  <c r="E39" i="9"/>
  <c r="F39" i="9"/>
  <c r="G39" i="9"/>
  <c r="H39" i="9"/>
  <c r="I39" i="9"/>
  <c r="D40" i="9"/>
  <c r="E40" i="9"/>
  <c r="F40" i="9"/>
  <c r="G40" i="9"/>
  <c r="H40" i="9"/>
  <c r="I40" i="9"/>
  <c r="D41" i="9"/>
  <c r="E41" i="9"/>
  <c r="F41" i="9"/>
  <c r="G41" i="9"/>
  <c r="H41" i="9"/>
  <c r="I41" i="9"/>
  <c r="D42" i="9"/>
  <c r="E42" i="9"/>
  <c r="F42" i="9"/>
  <c r="G42" i="9"/>
  <c r="H42" i="9"/>
  <c r="I42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3" i="9"/>
  <c r="L15" i="9" l="1"/>
  <c r="L27" i="9"/>
  <c r="L17" i="9"/>
  <c r="L10" i="9"/>
  <c r="L24" i="9" s="1"/>
  <c r="L11" i="9" l="1"/>
  <c r="N8" i="9" a="1"/>
  <c r="N11" i="9" l="1"/>
  <c r="N15" i="9"/>
  <c r="N19" i="9"/>
  <c r="N23" i="9"/>
  <c r="N27" i="9"/>
  <c r="N8" i="9"/>
  <c r="N12" i="9"/>
  <c r="N16" i="9"/>
  <c r="N20" i="9"/>
  <c r="N24" i="9"/>
  <c r="N28" i="9"/>
  <c r="N9" i="9"/>
  <c r="N13" i="9"/>
  <c r="N17" i="9"/>
  <c r="N21" i="9"/>
  <c r="N25" i="9"/>
  <c r="N29" i="9"/>
  <c r="N10" i="9"/>
  <c r="N14" i="9"/>
  <c r="N18" i="9"/>
  <c r="N22" i="9"/>
  <c r="N26" i="9"/>
  <c r="N30" i="9"/>
  <c r="L33" i="9"/>
</calcChain>
</file>

<file path=xl/sharedStrings.xml><?xml version="1.0" encoding="utf-8"?>
<sst xmlns="http://schemas.openxmlformats.org/spreadsheetml/2006/main" count="125" uniqueCount="67">
  <si>
    <t>Strike</t>
  </si>
  <si>
    <t>Expiry</t>
  </si>
  <si>
    <t>Tenor</t>
  </si>
  <si>
    <t>6m</t>
  </si>
  <si>
    <t>PricingStructureType</t>
  </si>
  <si>
    <t>BuildDateTime</t>
  </si>
  <si>
    <t>BaseDate</t>
  </si>
  <si>
    <t>MarketName</t>
  </si>
  <si>
    <t>Instrument</t>
  </si>
  <si>
    <t>Source</t>
  </si>
  <si>
    <t>CurveName</t>
  </si>
  <si>
    <t>Algorithm</t>
  </si>
  <si>
    <t>Linear</t>
  </si>
  <si>
    <t>Currency</t>
  </si>
  <si>
    <t>QuoteUnits</t>
  </si>
  <si>
    <t>LogNormalVolatility</t>
  </si>
  <si>
    <t>InformationSource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</si>
  <si>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</si>
  <si>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</si>
  <si>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</si>
  <si>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</si>
  <si>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</si>
  <si>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</si>
  <si>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</si>
  <si>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</si>
  <si>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</si>
  <si>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</si>
  <si>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</si>
  <si>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</si>
  <si>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DataGroup</t>
  </si>
  <si>
    <t>3m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</si>
  <si>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</si>
  <si>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</si>
  <si>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</si>
  <si>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</si>
  <si>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</si>
  <si>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</si>
  <si>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</si>
  <si>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</si>
  <si>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</si>
  <si>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</si>
  <si>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</si>
  <si>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</si>
  <si>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</si>
  <si>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</si>
  <si>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</si>
  <si>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</si>
  <si>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</si>
  <si>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</si>
  <si>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</si>
  <si>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Save a surface into the storage</t>
  </si>
  <si>
    <t>Create a surface</t>
  </si>
  <si>
    <t>Publish a surface into the pub/sub</t>
  </si>
  <si>
    <t>TimeToLive</t>
  </si>
  <si>
    <t>UniqueIdentifier</t>
  </si>
  <si>
    <t>Publish Properties</t>
  </si>
  <si>
    <t>Values</t>
  </si>
  <si>
    <t>EquityVolatilityMatrix</t>
  </si>
  <si>
    <t>AUD-BHP</t>
  </si>
  <si>
    <t>EquityTradingDesk</t>
  </si>
  <si>
    <t>EquityDesk</t>
  </si>
  <si>
    <t>Price</t>
  </si>
  <si>
    <t>TODO Remove the Identifier property. This will need a code change. Check the rate vol spreadsheet as well.</t>
  </si>
  <si>
    <t>Orion.Market</t>
  </si>
  <si>
    <t>QR_LIVE</t>
  </si>
  <si>
    <t>2D</t>
  </si>
  <si>
    <t>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</si>
</sst>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8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3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9" fontId="1" fillId="48" borderId="0" xfId="84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0" fontId="1" fillId="48" borderId="0" xfId="0" applyFont="1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>
        <row r="5">
          <cell r="D5" t="str">
            <v>#ERROR: FUNCTION NOT FOUND!</v>
          </cell>
        </row>
      </sheetData>
      <sheetData sheetId="2" refreshError="1">
        <row r="5">
          <cell r="D5" t="str">
            <v>#ERROR: FUNCTION NOT FOUND!</v>
          </cell>
        </row>
      </sheetData>
      <sheetData sheetId="3" refreshError="1">
        <row r="5">
          <cell r="D5" t="str">
            <v>#ERROR: FUNCTION NOT FOUND!</v>
          </cell>
        </row>
      </sheetData>
      <sheetData sheetId="4" refreshError="1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92.5703125" bestFit="1" customWidth="1"/>
    <col min="13" max="13" width="4.28515625" customWidth="1"/>
    <col min="14" max="14" width="6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30</v>
      </c>
      <c r="B3" s="22" t="s">
        <v>65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65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32</v>
      </c>
      <c r="B5" s="22" t="s">
        <v>65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  <c r="L5" t="s">
        <v>62</v>
      </c>
    </row>
    <row r="6" spans="1:15" ht="13.5" thickBot="1">
      <c r="A6" s="25" t="s">
        <v>33</v>
      </c>
      <c r="B6" s="22" t="s">
        <v>65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34</v>
      </c>
      <c r="B7" s="22" t="s">
        <v>65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31</v>
      </c>
      <c r="L7" s="3"/>
      <c r="N7" s="30" t="s">
        <v>51</v>
      </c>
      <c r="O7" s="30" t="s">
        <v>50</v>
      </c>
    </row>
    <row r="8" spans="1:15" ht="13.5" thickBot="1">
      <c r="A8" s="25" t="s">
        <v>35</v>
      </c>
      <c r="B8" s="22" t="s">
        <v>65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57</v>
      </c>
      <c r="N8" t="str">
        <f t="array" aca="1" ref="N8:N30" ca="1">_xll.HLV5r3.Financial.Cache.CreateVolatilitySurfaceCollection( K8:L25, C2:I2, A3:I42)</f>
        <v>Market.QR_LIVE.EquityVolatilityMatrix.AUD-BHP-2D</v>
      </c>
      <c r="O8" s="21"/>
    </row>
    <row r="9" spans="1:15" ht="13.5" thickBot="1">
      <c r="A9" s="25" t="s">
        <v>36</v>
      </c>
      <c r="B9" s="22" t="s">
        <v>65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29</v>
      </c>
      <c r="L9" s="7" t="s">
        <v>63</v>
      </c>
      <c r="N9" t="str">
        <f ca="1"/>
        <v>Market.QR_LIVE.EquityVolatilityMatrix.AUD-BHP-15D</v>
      </c>
      <c r="O9" s="21"/>
    </row>
    <row r="10" spans="1:15">
      <c r="A10" s="25" t="s">
        <v>37</v>
      </c>
      <c r="B10" s="22" t="s">
        <v>65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6" t="s">
        <v>5</v>
      </c>
      <c r="L10" s="7">
        <f ca="1">NOW()</f>
        <v>43215.474843750002</v>
      </c>
      <c r="N10" t="e">
        <f ca="1"/>
        <v>#N/A</v>
      </c>
      <c r="O10" s="21"/>
    </row>
    <row r="11" spans="1:15">
      <c r="A11" s="25" t="s">
        <v>38</v>
      </c>
      <c r="B11" s="22" t="s">
        <v>65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8" t="s">
        <v>6</v>
      </c>
      <c r="L11" s="9">
        <f ca="1">L10</f>
        <v>43215.474843750002</v>
      </c>
      <c r="N11" t="e">
        <f ca="1"/>
        <v>#N/A</v>
      </c>
      <c r="O11" s="21"/>
    </row>
    <row r="12" spans="1:15">
      <c r="A12" s="25" t="s">
        <v>39</v>
      </c>
      <c r="B12" s="22" t="s">
        <v>65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7</v>
      </c>
      <c r="L12" s="11" t="s">
        <v>64</v>
      </c>
      <c r="N12" t="e">
        <f ca="1"/>
        <v>#N/A</v>
      </c>
      <c r="O12" s="21"/>
    </row>
    <row r="13" spans="1:15">
      <c r="A13" s="25" t="s">
        <v>40</v>
      </c>
      <c r="B13" s="22" t="s">
        <v>65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8</v>
      </c>
      <c r="L13" s="13" t="s">
        <v>58</v>
      </c>
      <c r="N13" t="e">
        <f ca="1"/>
        <v>#N/A</v>
      </c>
      <c r="O13" s="21"/>
    </row>
    <row r="14" spans="1:15">
      <c r="A14" s="25" t="s">
        <v>41</v>
      </c>
      <c r="B14" s="22" t="s">
        <v>65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9</v>
      </c>
      <c r="L14" s="13" t="s">
        <v>59</v>
      </c>
      <c r="N14" t="e">
        <f ca="1"/>
        <v>#N/A</v>
      </c>
      <c r="O14" s="21"/>
    </row>
    <row r="15" spans="1:15">
      <c r="A15" s="25" t="s">
        <v>42</v>
      </c>
      <c r="B15" s="22" t="s">
        <v>65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10</v>
      </c>
      <c r="L15" s="13" t="str">
        <f>L13&amp;"-"&amp;L14</f>
        <v>AUD-BHP-EquityTradingDesk</v>
      </c>
      <c r="N15" t="e">
        <f ca="1"/>
        <v>#N/A</v>
      </c>
      <c r="O15" s="21"/>
    </row>
    <row r="16" spans="1:15">
      <c r="A16" s="25" t="s">
        <v>43</v>
      </c>
      <c r="B16" s="22" t="s">
        <v>65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11</v>
      </c>
      <c r="L16" s="13" t="s">
        <v>12</v>
      </c>
      <c r="N16" t="e">
        <f ca="1"/>
        <v>#N/A</v>
      </c>
      <c r="O16" s="21"/>
    </row>
    <row r="17" spans="1:15">
      <c r="A17" s="25" t="s">
        <v>44</v>
      </c>
      <c r="B17" s="22" t="s">
        <v>65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13</v>
      </c>
      <c r="L17" s="13" t="str">
        <f>MID(L13,1,3)</f>
        <v>AUD</v>
      </c>
      <c r="N17" t="e">
        <f ca="1"/>
        <v>#N/A</v>
      </c>
      <c r="O17" s="21"/>
    </row>
    <row r="18" spans="1:15">
      <c r="A18" s="25" t="s">
        <v>45</v>
      </c>
      <c r="B18" s="22" t="s">
        <v>65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14</v>
      </c>
      <c r="L18" s="13" t="s">
        <v>15</v>
      </c>
      <c r="N18" t="e">
        <f ca="1"/>
        <v>#N/A</v>
      </c>
      <c r="O18" s="21"/>
    </row>
    <row r="19" spans="1:15">
      <c r="A19" s="25" t="s">
        <v>46</v>
      </c>
      <c r="B19" s="22" t="s">
        <v>65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16</v>
      </c>
      <c r="L19" s="13" t="s">
        <v>60</v>
      </c>
      <c r="N19" t="e">
        <f ca="1"/>
        <v>#N/A</v>
      </c>
      <c r="O19" s="21"/>
    </row>
    <row r="20" spans="1:15">
      <c r="A20" s="25" t="s">
        <v>47</v>
      </c>
      <c r="B20" s="22" t="s">
        <v>65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17</v>
      </c>
      <c r="L20" s="13" t="s">
        <v>18</v>
      </c>
      <c r="N20" t="e">
        <f ca="1"/>
        <v>#N/A</v>
      </c>
    </row>
    <row r="21" spans="1:15">
      <c r="A21" s="25" t="s">
        <v>48</v>
      </c>
      <c r="B21" s="22" t="s">
        <v>65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19</v>
      </c>
      <c r="L21" s="13" t="s">
        <v>61</v>
      </c>
      <c r="N21" t="e">
        <f ca="1"/>
        <v>#N/A</v>
      </c>
    </row>
    <row r="22" spans="1:15">
      <c r="A22" s="25" t="s">
        <v>49</v>
      </c>
      <c r="B22" s="22" t="s">
        <v>65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20</v>
      </c>
      <c r="L22" s="13" t="s">
        <v>21</v>
      </c>
      <c r="N22" t="e">
        <f ca="1"/>
        <v>#N/A</v>
      </c>
    </row>
    <row r="23" spans="1:15">
      <c r="A23" s="25" t="s">
        <v>30</v>
      </c>
      <c r="B23" s="31" t="s">
        <v>66</v>
      </c>
      <c r="C23" s="27">
        <f>C3+0.01</f>
        <v>0.66925352923265014</v>
      </c>
      <c r="D23" s="27">
        <f t="shared" ref="D23:I23" si="0">D3+0.01</f>
        <v>0.41983474822106431</v>
      </c>
      <c r="E23" s="27">
        <f t="shared" si="0"/>
        <v>0.31398059512061327</v>
      </c>
      <c r="F23" s="27">
        <f t="shared" si="0"/>
        <v>0.33355357885409986</v>
      </c>
      <c r="G23" s="27">
        <f t="shared" si="0"/>
        <v>0.46779774887162451</v>
      </c>
      <c r="H23" s="27">
        <f t="shared" si="0"/>
        <v>0.53538524826263068</v>
      </c>
      <c r="I23" s="27">
        <f t="shared" si="0"/>
        <v>0.59307867289932037</v>
      </c>
      <c r="K23" s="10" t="s">
        <v>22</v>
      </c>
      <c r="L23" s="13" t="s">
        <v>23</v>
      </c>
      <c r="N23" t="e">
        <f ca="1"/>
        <v>#N/A</v>
      </c>
    </row>
    <row r="24" spans="1:15">
      <c r="A24" s="25" t="s">
        <v>3</v>
      </c>
      <c r="B24" s="31" t="s">
        <v>66</v>
      </c>
      <c r="C24" s="27">
        <f t="shared" ref="C24:I42" si="1">C4+0.01</f>
        <v>0.58578521523403326</v>
      </c>
      <c r="D24" s="27">
        <f t="shared" si="1"/>
        <v>0.42308821468819319</v>
      </c>
      <c r="E24" s="27">
        <f t="shared" si="1"/>
        <v>0.30798181320588552</v>
      </c>
      <c r="F24" s="27">
        <f t="shared" si="1"/>
        <v>0.28487950522886663</v>
      </c>
      <c r="G24" s="27">
        <f t="shared" si="1"/>
        <v>0.31279116182908606</v>
      </c>
      <c r="H24" s="27">
        <f t="shared" si="1"/>
        <v>0.35660013329255907</v>
      </c>
      <c r="I24" s="27">
        <f t="shared" si="1"/>
        <v>0.39662756267236127</v>
      </c>
      <c r="K24" s="10" t="s">
        <v>24</v>
      </c>
      <c r="L24" s="12">
        <f ca="1">L10</f>
        <v>43215.474843750002</v>
      </c>
      <c r="N24" t="e">
        <f ca="1"/>
        <v>#N/A</v>
      </c>
    </row>
    <row r="25" spans="1:15" ht="13.5" thickBot="1">
      <c r="A25" s="25" t="s">
        <v>32</v>
      </c>
      <c r="B25" s="31" t="s">
        <v>66</v>
      </c>
      <c r="C25" s="27">
        <f t="shared" si="1"/>
        <v>0.53433766108278802</v>
      </c>
      <c r="D25" s="27">
        <f t="shared" si="1"/>
        <v>0.40656797180119925</v>
      </c>
      <c r="E25" s="27">
        <f t="shared" si="1"/>
        <v>0.31221426036754141</v>
      </c>
      <c r="F25" s="27">
        <f t="shared" si="1"/>
        <v>0.28717669200634727</v>
      </c>
      <c r="G25" s="27">
        <f t="shared" si="1"/>
        <v>0.25180685887385579</v>
      </c>
      <c r="H25" s="27">
        <f t="shared" si="1"/>
        <v>0.27767120511332549</v>
      </c>
      <c r="I25" s="27">
        <f t="shared" si="1"/>
        <v>0.30713227319465725</v>
      </c>
      <c r="K25" s="14" t="s">
        <v>25</v>
      </c>
      <c r="L25" s="15" t="s">
        <v>26</v>
      </c>
      <c r="N25" t="e">
        <f ca="1"/>
        <v>#N/A</v>
      </c>
    </row>
    <row r="26" spans="1:15">
      <c r="A26" s="25" t="s">
        <v>33</v>
      </c>
      <c r="B26" s="31" t="s">
        <v>66</v>
      </c>
      <c r="C26" s="27">
        <f t="shared" si="1"/>
        <v>0.50798610180725068</v>
      </c>
      <c r="D26" s="27">
        <f t="shared" si="1"/>
        <v>0.39518141712411897</v>
      </c>
      <c r="E26" s="27">
        <f t="shared" si="1"/>
        <v>0.3115475501214145</v>
      </c>
      <c r="F26" s="27">
        <f t="shared" si="1"/>
        <v>0.28845014449219242</v>
      </c>
      <c r="G26" s="27">
        <f t="shared" si="1"/>
        <v>0.23482715731877957</v>
      </c>
      <c r="H26" s="27">
        <f t="shared" si="1"/>
        <v>0.24937997421653421</v>
      </c>
      <c r="I26" s="27">
        <f t="shared" si="1"/>
        <v>0.27311226901709712</v>
      </c>
      <c r="K26" s="10" t="s">
        <v>27</v>
      </c>
      <c r="L26" s="16">
        <v>0.66666666666666663</v>
      </c>
      <c r="N26" t="e">
        <f ca="1"/>
        <v>#N/A</v>
      </c>
    </row>
    <row r="27" spans="1:15">
      <c r="A27" s="25" t="s">
        <v>34</v>
      </c>
      <c r="B27" s="31" t="s">
        <v>66</v>
      </c>
      <c r="C27" s="27">
        <f t="shared" si="1"/>
        <v>0.49005666011584265</v>
      </c>
      <c r="D27" s="27">
        <f t="shared" si="1"/>
        <v>0.38680733391139349</v>
      </c>
      <c r="E27" s="27">
        <f t="shared" si="1"/>
        <v>0.31025806818399743</v>
      </c>
      <c r="F27" s="27">
        <f t="shared" si="1"/>
        <v>0.2888275370064684</v>
      </c>
      <c r="G27" s="27">
        <f t="shared" si="1"/>
        <v>0.22888261469078483</v>
      </c>
      <c r="H27" s="27">
        <f t="shared" si="1"/>
        <v>0.23445124429762443</v>
      </c>
      <c r="I27" s="27">
        <f t="shared" si="1"/>
        <v>0.25297800602766662</v>
      </c>
      <c r="K27" s="10" t="s">
        <v>28</v>
      </c>
      <c r="L27" s="16">
        <f>L26</f>
        <v>0.66666666666666663</v>
      </c>
      <c r="N27" t="e">
        <f ca="1"/>
        <v>#N/A</v>
      </c>
    </row>
    <row r="28" spans="1:15" ht="13.5" thickBot="1">
      <c r="A28" s="25" t="s">
        <v>35</v>
      </c>
      <c r="B28" s="31" t="s">
        <v>66</v>
      </c>
      <c r="C28" s="27">
        <f t="shared" si="1"/>
        <v>0.47530378358887698</v>
      </c>
      <c r="D28" s="27">
        <f t="shared" si="1"/>
        <v>0.37873093164224986</v>
      </c>
      <c r="E28" s="27">
        <f t="shared" si="1"/>
        <v>0.30709386678991385</v>
      </c>
      <c r="F28" s="27">
        <f t="shared" si="1"/>
        <v>0.28686535179826472</v>
      </c>
      <c r="G28" s="27">
        <f t="shared" si="1"/>
        <v>0.22435621747409709</v>
      </c>
      <c r="H28" s="27">
        <f t="shared" si="1"/>
        <v>0.22351765909237634</v>
      </c>
      <c r="I28" s="27">
        <f t="shared" si="1"/>
        <v>0.2380190406275601</v>
      </c>
      <c r="K28" s="17"/>
      <c r="L28" s="18"/>
      <c r="N28" t="e">
        <f ca="1"/>
        <v>#N/A</v>
      </c>
    </row>
    <row r="29" spans="1:15">
      <c r="A29" s="25" t="s">
        <v>36</v>
      </c>
      <c r="B29" s="31" t="s">
        <v>66</v>
      </c>
      <c r="C29" s="27">
        <f t="shared" si="1"/>
        <v>0.46644281913753932</v>
      </c>
      <c r="D29" s="27">
        <f t="shared" si="1"/>
        <v>0.37354006224516922</v>
      </c>
      <c r="E29" s="27">
        <f t="shared" si="1"/>
        <v>0.30447562381697901</v>
      </c>
      <c r="F29" s="27">
        <f t="shared" si="1"/>
        <v>0.28482638925455772</v>
      </c>
      <c r="G29" s="27">
        <f t="shared" si="1"/>
        <v>0.22022675003103878</v>
      </c>
      <c r="H29" s="27">
        <f t="shared" si="1"/>
        <v>0.21491915984292395</v>
      </c>
      <c r="I29" s="27">
        <f t="shared" si="1"/>
        <v>0.226656614305001</v>
      </c>
      <c r="K29" s="3"/>
      <c r="L29" s="3"/>
      <c r="N29" t="e">
        <f ca="1"/>
        <v>#N/A</v>
      </c>
    </row>
    <row r="30" spans="1:15">
      <c r="A30" s="25" t="s">
        <v>37</v>
      </c>
      <c r="B30" s="31" t="s">
        <v>66</v>
      </c>
      <c r="C30" s="27">
        <f t="shared" si="1"/>
        <v>0.46078441371493511</v>
      </c>
      <c r="D30" s="27">
        <f t="shared" si="1"/>
        <v>0.37021907600932524</v>
      </c>
      <c r="E30" s="27">
        <f t="shared" si="1"/>
        <v>0.3028346333565054</v>
      </c>
      <c r="F30" s="27">
        <f t="shared" si="1"/>
        <v>0.28359238409216164</v>
      </c>
      <c r="G30" s="27">
        <f t="shared" si="1"/>
        <v>0.21825642600954936</v>
      </c>
      <c r="H30" s="27">
        <f t="shared" si="1"/>
        <v>0.21019988204686479</v>
      </c>
      <c r="I30" s="27">
        <f t="shared" si="1"/>
        <v>0.22002513372709534</v>
      </c>
      <c r="K30" s="3"/>
      <c r="L30" s="3"/>
      <c r="N30" t="e">
        <f ca="1"/>
        <v>#N/A</v>
      </c>
    </row>
    <row r="31" spans="1:15">
      <c r="A31" s="25" t="s">
        <v>38</v>
      </c>
      <c r="B31" s="31" t="s">
        <v>66</v>
      </c>
      <c r="C31" s="27">
        <f t="shared" si="1"/>
        <v>0.44891683199127275</v>
      </c>
      <c r="D31" s="27">
        <f t="shared" si="1"/>
        <v>0.36256193420710719</v>
      </c>
      <c r="E31" s="27">
        <f t="shared" si="1"/>
        <v>0.29847904732658814</v>
      </c>
      <c r="F31" s="27">
        <f t="shared" si="1"/>
        <v>0.28020519572036123</v>
      </c>
      <c r="G31" s="27">
        <f t="shared" si="1"/>
        <v>0.21738101785703512</v>
      </c>
      <c r="H31" s="27">
        <f t="shared" si="1"/>
        <v>0.20772417168917101</v>
      </c>
      <c r="I31" s="27">
        <f t="shared" si="1"/>
        <v>0.21536807986669446</v>
      </c>
      <c r="K31" s="4" t="s">
        <v>55</v>
      </c>
      <c r="L31" s="5" t="s">
        <v>56</v>
      </c>
    </row>
    <row r="32" spans="1:15">
      <c r="A32" s="25" t="s">
        <v>39</v>
      </c>
      <c r="B32" s="31" t="s">
        <v>66</v>
      </c>
      <c r="C32" s="27">
        <f t="shared" si="1"/>
        <v>0.44394399332655476</v>
      </c>
      <c r="D32" s="27">
        <f t="shared" si="1"/>
        <v>0.35950991693050849</v>
      </c>
      <c r="E32" s="27">
        <f t="shared" si="1"/>
        <v>0.29688946272920735</v>
      </c>
      <c r="F32" s="27">
        <f t="shared" si="1"/>
        <v>0.27902516534792593</v>
      </c>
      <c r="G32" s="27">
        <f t="shared" si="1"/>
        <v>0.21694182618217009</v>
      </c>
      <c r="H32" s="27">
        <f t="shared" si="1"/>
        <v>0.20613568930249554</v>
      </c>
      <c r="I32" s="27">
        <f t="shared" si="1"/>
        <v>0.21244563304836003</v>
      </c>
      <c r="K32" s="10" t="s">
        <v>53</v>
      </c>
      <c r="L32" s="11">
        <v>720</v>
      </c>
      <c r="M32" s="30" t="s">
        <v>52</v>
      </c>
    </row>
    <row r="33" spans="1:13" ht="13.5" thickBot="1">
      <c r="A33" s="25" t="s">
        <v>40</v>
      </c>
      <c r="B33" s="31" t="s">
        <v>66</v>
      </c>
      <c r="C33" s="27">
        <f t="shared" si="1"/>
        <v>0.42486047994285669</v>
      </c>
      <c r="D33" s="27">
        <f t="shared" si="1"/>
        <v>0.34649932213824369</v>
      </c>
      <c r="E33" s="27">
        <f t="shared" si="1"/>
        <v>0.28881714849100121</v>
      </c>
      <c r="F33" s="27">
        <f t="shared" si="1"/>
        <v>0.27248932021663574</v>
      </c>
      <c r="G33" s="27">
        <f t="shared" si="1"/>
        <v>0.21638170991462441</v>
      </c>
      <c r="H33" s="27">
        <f t="shared" si="1"/>
        <v>0.20606508376397259</v>
      </c>
      <c r="I33" s="27">
        <f t="shared" si="1"/>
        <v>0.21083367979143763</v>
      </c>
      <c r="K33" s="14" t="s">
        <v>54</v>
      </c>
      <c r="L33" s="19" t="str">
        <f ca="1">N8</f>
        <v>Market.QR_LIVE.EquityVolatilityMatrix.AUD-BHP-2D</v>
      </c>
      <c r="M33" s="29"/>
    </row>
    <row r="34" spans="1:13">
      <c r="A34" s="25" t="s">
        <v>41</v>
      </c>
      <c r="B34" s="31" t="s">
        <v>66</v>
      </c>
      <c r="C34" s="27">
        <f t="shared" si="1"/>
        <v>0.44619292169408631</v>
      </c>
      <c r="D34" s="27">
        <f t="shared" si="1"/>
        <v>0.35960949300751982</v>
      </c>
      <c r="E34" s="27">
        <f t="shared" si="1"/>
        <v>0.29574859558645022</v>
      </c>
      <c r="F34" s="27">
        <f t="shared" si="1"/>
        <v>0.27772036869566741</v>
      </c>
      <c r="G34" s="27">
        <f t="shared" si="1"/>
        <v>0.21890388523133508</v>
      </c>
      <c r="H34" s="27">
        <f t="shared" si="1"/>
        <v>0.2134946061320574</v>
      </c>
      <c r="I34" s="27">
        <f t="shared" si="1"/>
        <v>0.22397016109983625</v>
      </c>
    </row>
    <row r="35" spans="1:13">
      <c r="A35" s="25" t="s">
        <v>42</v>
      </c>
      <c r="B35" s="31" t="s">
        <v>66</v>
      </c>
      <c r="C35" s="27">
        <f t="shared" si="1"/>
        <v>0.44619292169408631</v>
      </c>
      <c r="D35" s="27">
        <f t="shared" si="1"/>
        <v>0.35960949300751982</v>
      </c>
      <c r="E35" s="27">
        <f t="shared" si="1"/>
        <v>0.29574859558645022</v>
      </c>
      <c r="F35" s="27">
        <f t="shared" si="1"/>
        <v>0.27772036869566741</v>
      </c>
      <c r="G35" s="27">
        <f t="shared" si="1"/>
        <v>0.21890388523133508</v>
      </c>
      <c r="H35" s="27">
        <f t="shared" si="1"/>
        <v>0.2134946061320574</v>
      </c>
      <c r="I35" s="27">
        <f t="shared" si="1"/>
        <v>0.22397016109983625</v>
      </c>
    </row>
    <row r="36" spans="1:13">
      <c r="A36" s="25" t="s">
        <v>43</v>
      </c>
      <c r="B36" s="31" t="s">
        <v>66</v>
      </c>
      <c r="C36" s="27">
        <f t="shared" si="1"/>
        <v>0.44619292169408631</v>
      </c>
      <c r="D36" s="27">
        <f t="shared" si="1"/>
        <v>0.35960949300751982</v>
      </c>
      <c r="E36" s="27">
        <f t="shared" si="1"/>
        <v>0.29574859558645022</v>
      </c>
      <c r="F36" s="27">
        <f t="shared" si="1"/>
        <v>0.27772036869566741</v>
      </c>
      <c r="G36" s="27">
        <f t="shared" si="1"/>
        <v>0.21890388523133508</v>
      </c>
      <c r="H36" s="27">
        <f t="shared" si="1"/>
        <v>0.2134946061320574</v>
      </c>
      <c r="I36" s="27">
        <f t="shared" si="1"/>
        <v>0.22397016109983625</v>
      </c>
    </row>
    <row r="37" spans="1:13">
      <c r="A37" s="25" t="s">
        <v>44</v>
      </c>
      <c r="B37" s="31" t="s">
        <v>66</v>
      </c>
      <c r="C37" s="27">
        <f t="shared" si="1"/>
        <v>0.47984237013146869</v>
      </c>
      <c r="D37" s="27">
        <f t="shared" si="1"/>
        <v>0.37536504371922641</v>
      </c>
      <c r="E37" s="27">
        <f t="shared" si="1"/>
        <v>0.29926596531216143</v>
      </c>
      <c r="F37" s="27">
        <f t="shared" si="1"/>
        <v>0.27894186575036328</v>
      </c>
      <c r="G37" s="27">
        <f t="shared" si="1"/>
        <v>0.2372252479581759</v>
      </c>
      <c r="H37" s="27">
        <f t="shared" si="1"/>
        <v>0.25093112585409422</v>
      </c>
      <c r="I37" s="27">
        <f t="shared" si="1"/>
        <v>0.27184441662701403</v>
      </c>
    </row>
    <row r="38" spans="1:13">
      <c r="A38" s="25" t="s">
        <v>45</v>
      </c>
      <c r="B38" s="31" t="s">
        <v>66</v>
      </c>
      <c r="C38" s="27">
        <f t="shared" si="1"/>
        <v>0.45252969252937336</v>
      </c>
      <c r="D38" s="27">
        <f t="shared" si="1"/>
        <v>0.36072669525614937</v>
      </c>
      <c r="E38" s="27">
        <f t="shared" si="1"/>
        <v>0.29341098941483401</v>
      </c>
      <c r="F38" s="27">
        <f t="shared" si="1"/>
        <v>0.27481672762303322</v>
      </c>
      <c r="G38" s="27">
        <f t="shared" si="1"/>
        <v>0.22318446921942747</v>
      </c>
      <c r="H38" s="27">
        <f t="shared" si="1"/>
        <v>0.22631866123774164</v>
      </c>
      <c r="I38" s="27">
        <f t="shared" si="1"/>
        <v>0.24102470852676056</v>
      </c>
      <c r="K38" s="27"/>
      <c r="L38" s="27"/>
    </row>
    <row r="39" spans="1:13">
      <c r="A39" s="25" t="s">
        <v>46</v>
      </c>
      <c r="B39" s="31" t="s">
        <v>66</v>
      </c>
      <c r="C39" s="27">
        <f t="shared" si="1"/>
        <v>0.41723949561267937</v>
      </c>
      <c r="D39" s="27">
        <f t="shared" si="1"/>
        <v>0.33875232149263867</v>
      </c>
      <c r="E39" s="27">
        <f t="shared" si="1"/>
        <v>0.28184671193482708</v>
      </c>
      <c r="F39" s="27">
        <f t="shared" si="1"/>
        <v>0.2661916469341109</v>
      </c>
      <c r="G39" s="27">
        <f t="shared" si="1"/>
        <v>0.21932498586511262</v>
      </c>
      <c r="H39" s="27">
        <f t="shared" si="1"/>
        <v>0.21699337461024854</v>
      </c>
      <c r="I39" s="27">
        <f t="shared" si="1"/>
        <v>0.22620605381150086</v>
      </c>
      <c r="K39" s="27"/>
      <c r="L39" s="27"/>
    </row>
    <row r="40" spans="1:13">
      <c r="A40" s="25" t="s">
        <v>47</v>
      </c>
      <c r="B40" s="31" t="s">
        <v>66</v>
      </c>
      <c r="C40" s="27">
        <f t="shared" si="1"/>
        <v>0.42535710709635777</v>
      </c>
      <c r="D40" s="27">
        <f t="shared" si="1"/>
        <v>0.34475722497377037</v>
      </c>
      <c r="E40" s="27">
        <f t="shared" si="1"/>
        <v>0.28551061646681902</v>
      </c>
      <c r="F40" s="27">
        <f t="shared" si="1"/>
        <v>0.26885955348141438</v>
      </c>
      <c r="G40" s="27">
        <f t="shared" si="1"/>
        <v>0.21467820950478009</v>
      </c>
      <c r="H40" s="27">
        <f t="shared" si="1"/>
        <v>0.20843757149006395</v>
      </c>
      <c r="I40" s="27">
        <f t="shared" si="1"/>
        <v>0.21620259426531088</v>
      </c>
      <c r="J40" s="27"/>
      <c r="K40" s="27"/>
      <c r="L40" s="27"/>
      <c r="M40" s="27"/>
    </row>
    <row r="41" spans="1:13">
      <c r="A41" s="25" t="s">
        <v>48</v>
      </c>
      <c r="B41" s="31" t="s">
        <v>66</v>
      </c>
      <c r="C41" s="27">
        <f t="shared" si="1"/>
        <v>0.41400643018565914</v>
      </c>
      <c r="D41" s="27">
        <f t="shared" si="1"/>
        <v>0.33781814586116687</v>
      </c>
      <c r="E41" s="27">
        <f t="shared" si="1"/>
        <v>0.28177665552189235</v>
      </c>
      <c r="F41" s="27">
        <f t="shared" si="1"/>
        <v>0.26594456798956084</v>
      </c>
      <c r="G41" s="27">
        <f t="shared" si="1"/>
        <v>0.2120352206902989</v>
      </c>
      <c r="H41" s="27">
        <f t="shared" si="1"/>
        <v>0.20243902029986399</v>
      </c>
      <c r="I41" s="27">
        <f t="shared" si="1"/>
        <v>0.20699224026223051</v>
      </c>
      <c r="J41" s="27"/>
      <c r="K41" s="27"/>
      <c r="L41" s="27"/>
      <c r="M41" s="27"/>
    </row>
    <row r="42" spans="1:13">
      <c r="A42" s="25" t="s">
        <v>49</v>
      </c>
      <c r="B42" s="31" t="s">
        <v>66</v>
      </c>
      <c r="C42" s="27">
        <f t="shared" si="1"/>
        <v>0.40963525613261031</v>
      </c>
      <c r="D42" s="27">
        <f t="shared" si="1"/>
        <v>0.33514543565017518</v>
      </c>
      <c r="E42" s="27">
        <f t="shared" si="1"/>
        <v>0.28027334803904286</v>
      </c>
      <c r="F42" s="27">
        <f t="shared" si="1"/>
        <v>0.26471020458372402</v>
      </c>
      <c r="G42" s="27">
        <f t="shared" si="1"/>
        <v>0.2103861254956351</v>
      </c>
      <c r="H42" s="27">
        <f t="shared" si="1"/>
        <v>0.19894588145461697</v>
      </c>
      <c r="I42" s="27">
        <f t="shared" si="1"/>
        <v>0.2018425435966377</v>
      </c>
      <c r="J42" s="27"/>
      <c r="K42" s="27"/>
      <c r="L42" s="27"/>
      <c r="M42" s="27"/>
    </row>
    <row r="43" spans="1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1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dataValidations disablePrompts="1" count="1">
    <dataValidation type="list" allowBlank="1" showInputMessage="1" showErrorMessage="1" sqref="L16" xr:uid="{00000000-0002-0000-00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2018-04-25T01:23:58Z</dcterms:modified>
</cp:coreProperties>
</file>