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Inflation\"/>
    </mc:Choice>
  </mc:AlternateContent>
  <xr:revisionPtr revIDLastSave="0" documentId="13_ncr:1_{B304C4DD-204C-4C07-BBF9-D3BDA3A14CEF}" xr6:coauthVersionLast="31" xr6:coauthVersionMax="31" xr10:uidLastSave="{00000000-0000-0000-0000-000000000000}"/>
  <bookViews>
    <workbookView xWindow="7185" yWindow="-15" windowWidth="7305" windowHeight="11670" tabRatio="527" xr2:uid="{00000000-000D-0000-FFFF-FFFF00000000}"/>
  </bookViews>
  <sheets>
    <sheet name="CPIBootstrap6m" sheetId="44" r:id="rId1"/>
    <sheet name="RPIBootstrap6m" sheetId="48" r:id="rId2"/>
    <sheet name="Config" sheetId="46" r:id="rId3"/>
    <sheet name="Rates" sheetId="47" r:id="rId4"/>
  </sheets>
  <definedNames>
    <definedName name="Algorithms">Config!$G$6:$G$15</definedName>
    <definedName name="DayCount">Config!$D$6:$D$13</definedName>
    <definedName name="Frequency">Config!$C$6:$C$12</definedName>
    <definedName name="IRCurve1m">#REF!</definedName>
    <definedName name="IRCurve3m">#REF!</definedName>
    <definedName name="IRCurve6m" localSheetId="1">RPIBootstrap6m!$D$5</definedName>
    <definedName name="IRCurve6m">CPIBootstrap6m!$D$5</definedName>
  </definedNames>
  <calcPr calcId="179017"/>
</workbook>
</file>

<file path=xl/calcChain.xml><?xml version="1.0" encoding="utf-8"?>
<calcChain xmlns="http://schemas.openxmlformats.org/spreadsheetml/2006/main">
  <c r="D11" i="44" l="1"/>
  <c r="D11" i="48"/>
  <c r="D7" i="48"/>
  <c r="T59" i="48" s="1"/>
  <c r="D7" i="44"/>
  <c r="D12" i="48" l="1"/>
  <c r="T59" i="44"/>
  <c r="D12" i="44"/>
  <c r="T60" i="48"/>
  <c r="G31" i="48"/>
  <c r="G30" i="48"/>
  <c r="G29" i="48"/>
  <c r="G28" i="48"/>
  <c r="G27" i="48"/>
  <c r="G26" i="48"/>
  <c r="G25" i="48"/>
  <c r="G24" i="48"/>
  <c r="G23" i="48"/>
  <c r="G22" i="48"/>
  <c r="G21" i="48"/>
  <c r="G20" i="48"/>
  <c r="G19" i="48"/>
  <c r="G18" i="48"/>
  <c r="B2" i="47"/>
  <c r="B3" i="47" s="1"/>
  <c r="F31" i="48"/>
  <c r="F30" i="48"/>
  <c r="F29" i="48"/>
  <c r="F28" i="48"/>
  <c r="F27" i="48"/>
  <c r="F26" i="48"/>
  <c r="F25" i="48"/>
  <c r="F24" i="48"/>
  <c r="F23" i="48"/>
  <c r="F22" i="48"/>
  <c r="F21" i="48"/>
  <c r="F20" i="48"/>
  <c r="F19" i="48"/>
  <c r="F18" i="48"/>
  <c r="F17" i="48"/>
  <c r="F16" i="48"/>
  <c r="F15" i="48"/>
  <c r="F14" i="48"/>
  <c r="F13" i="48"/>
  <c r="F12" i="48"/>
  <c r="F11" i="48"/>
  <c r="G31" i="44"/>
  <c r="G30" i="44"/>
  <c r="G29" i="44"/>
  <c r="G28" i="44"/>
  <c r="G27" i="44"/>
  <c r="G26" i="44"/>
  <c r="G25" i="44"/>
  <c r="G24" i="44"/>
  <c r="G23" i="44"/>
  <c r="G22" i="44"/>
  <c r="G21" i="44"/>
  <c r="G20" i="44"/>
  <c r="G19" i="44"/>
  <c r="G18" i="44"/>
  <c r="G11" i="44"/>
  <c r="F31" i="44"/>
  <c r="F30" i="44"/>
  <c r="F29" i="44"/>
  <c r="F28" i="44"/>
  <c r="F27" i="44"/>
  <c r="F26" i="44"/>
  <c r="F25" i="44"/>
  <c r="F24" i="44"/>
  <c r="F23" i="44"/>
  <c r="F22" i="44"/>
  <c r="F21" i="44"/>
  <c r="F20" i="44"/>
  <c r="F19" i="44"/>
  <c r="F18" i="44"/>
  <c r="F17" i="44"/>
  <c r="F16" i="44"/>
  <c r="F15" i="44"/>
  <c r="F14" i="44"/>
  <c r="F13" i="44"/>
  <c r="F12" i="44"/>
  <c r="F11" i="44"/>
  <c r="H37" i="47"/>
  <c r="H36" i="47"/>
  <c r="H35" i="47"/>
  <c r="H34" i="47"/>
  <c r="H33" i="47"/>
  <c r="H32" i="47"/>
  <c r="H31" i="47"/>
  <c r="H30" i="47"/>
  <c r="H29" i="47"/>
  <c r="H28" i="47"/>
  <c r="H27" i="47"/>
  <c r="H26" i="47"/>
  <c r="H25" i="47"/>
  <c r="H24" i="47"/>
  <c r="B24" i="47"/>
  <c r="B25" i="47" s="1"/>
  <c r="B26" i="47" s="1"/>
  <c r="B27" i="47" s="1"/>
  <c r="B28" i="47" s="1"/>
  <c r="B29" i="47" s="1"/>
  <c r="B30" i="47" s="1"/>
  <c r="F3" i="48"/>
  <c r="D49" i="48"/>
  <c r="B50" i="48"/>
  <c r="F3" i="44"/>
  <c r="D49" i="44"/>
  <c r="B50" i="44"/>
  <c r="T60" i="44" l="1"/>
  <c r="T61" i="44" s="1"/>
  <c r="G12" i="44"/>
  <c r="B4" i="47"/>
  <c r="G12" i="48"/>
  <c r="T61" i="48"/>
  <c r="G11" i="48"/>
  <c r="T62" i="48" l="1"/>
  <c r="B5" i="47"/>
  <c r="G13" i="48"/>
  <c r="G13" i="44"/>
  <c r="T62" i="44"/>
  <c r="T63" i="48" l="1"/>
  <c r="G14" i="48"/>
  <c r="B6" i="47"/>
  <c r="G14" i="44"/>
  <c r="T63" i="44"/>
  <c r="T64" i="48" l="1"/>
  <c r="G15" i="44"/>
  <c r="B7" i="47"/>
  <c r="G15" i="48"/>
  <c r="T64" i="44"/>
  <c r="T65" i="48" l="1"/>
  <c r="G16" i="44"/>
  <c r="B8" i="47"/>
  <c r="G16" i="48"/>
  <c r="T65" i="44"/>
  <c r="T66" i="48" l="1"/>
  <c r="G17" i="48"/>
  <c r="G17" i="44"/>
  <c r="T66" i="44"/>
  <c r="D5" i="48"/>
  <c r="D5" i="44"/>
  <c r="U59" i="44"/>
  <c r="U59" i="48"/>
  <c r="U65" i="44"/>
  <c r="U66" i="44"/>
  <c r="U66" i="48"/>
  <c r="U65" i="48"/>
  <c r="U61" i="48"/>
  <c r="U62" i="48"/>
  <c r="U60" i="48"/>
  <c r="U63" i="48"/>
  <c r="U64" i="48"/>
  <c r="U61" i="44"/>
  <c r="U60" i="44"/>
  <c r="U62" i="44"/>
  <c r="U63" i="44"/>
  <c r="U64" i="44"/>
  <c r="T67" i="48" l="1"/>
  <c r="V60" i="48"/>
  <c r="V59" i="48" s="1"/>
  <c r="V61" i="48"/>
  <c r="W60" i="48"/>
  <c r="W59" i="48" s="1"/>
  <c r="W61" i="48"/>
  <c r="V62" i="48"/>
  <c r="W62" i="48"/>
  <c r="V63" i="48"/>
  <c r="W63" i="48"/>
  <c r="V64" i="48"/>
  <c r="W64" i="48"/>
  <c r="V65" i="48"/>
  <c r="W65" i="48"/>
  <c r="V66" i="48"/>
  <c r="W66" i="48"/>
  <c r="V60" i="44"/>
  <c r="V59" i="44" s="1"/>
  <c r="W60" i="44"/>
  <c r="W59" i="44" s="1"/>
  <c r="V61" i="44"/>
  <c r="W61" i="44"/>
  <c r="V62" i="44"/>
  <c r="W62" i="44"/>
  <c r="V63" i="44"/>
  <c r="W63" i="44"/>
  <c r="V64" i="44"/>
  <c r="W64" i="44"/>
  <c r="V65" i="44"/>
  <c r="W65" i="44"/>
  <c r="W66" i="44"/>
  <c r="V66" i="44"/>
  <c r="T67" i="44"/>
  <c r="U67" i="48"/>
  <c r="U67" i="44"/>
  <c r="T68" i="48" l="1"/>
  <c r="V67" i="48"/>
  <c r="W67" i="48"/>
  <c r="W67" i="44"/>
  <c r="V67" i="44"/>
  <c r="T68" i="44"/>
  <c r="U68" i="48"/>
  <c r="U68" i="44"/>
  <c r="W68" i="48" l="1"/>
  <c r="V68" i="48"/>
  <c r="T69" i="48"/>
  <c r="W68" i="44"/>
  <c r="V68" i="44"/>
  <c r="T69" i="44"/>
  <c r="U69" i="48"/>
  <c r="U69" i="44"/>
  <c r="W69" i="48" l="1"/>
  <c r="V69" i="48"/>
  <c r="T70" i="48"/>
  <c r="W69" i="44"/>
  <c r="V69" i="44"/>
  <c r="T70" i="44"/>
  <c r="U70" i="48"/>
  <c r="U70" i="44"/>
  <c r="W70" i="48" l="1"/>
  <c r="V70" i="48"/>
  <c r="T71" i="48"/>
  <c r="W70" i="44"/>
  <c r="V70" i="44"/>
  <c r="T71" i="44"/>
  <c r="U71" i="48"/>
  <c r="U71" i="44"/>
  <c r="W71" i="48" l="1"/>
  <c r="V71" i="48"/>
  <c r="T72" i="48"/>
  <c r="W71" i="44"/>
  <c r="V71" i="44"/>
  <c r="T72" i="44"/>
  <c r="U72" i="48"/>
  <c r="U72" i="44"/>
  <c r="W72" i="48" l="1"/>
  <c r="V72" i="48"/>
  <c r="T73" i="48"/>
  <c r="W72" i="44"/>
  <c r="V72" i="44"/>
  <c r="T73" i="44"/>
  <c r="U73" i="44"/>
  <c r="U73" i="48"/>
  <c r="W73" i="48" l="1"/>
  <c r="V73" i="48"/>
  <c r="T74" i="48"/>
  <c r="T75" i="48" s="1"/>
  <c r="W73" i="44"/>
  <c r="V73" i="44"/>
  <c r="T74" i="44"/>
  <c r="U74" i="48"/>
  <c r="U75" i="48"/>
  <c r="U74" i="44"/>
  <c r="V74" i="48" l="1"/>
  <c r="W74" i="48"/>
  <c r="W75" i="48"/>
  <c r="V75" i="48"/>
  <c r="T76" i="48"/>
  <c r="W74" i="44"/>
  <c r="V74" i="44"/>
  <c r="T75" i="44"/>
  <c r="U75" i="44"/>
  <c r="U76" i="48"/>
  <c r="W76" i="48" l="1"/>
  <c r="V76" i="48"/>
  <c r="T77" i="48"/>
  <c r="W75" i="44"/>
  <c r="V75" i="44"/>
  <c r="T76" i="44"/>
  <c r="U77" i="48"/>
  <c r="U76" i="44"/>
  <c r="W77" i="48" l="1"/>
  <c r="V77" i="48"/>
  <c r="T78" i="48"/>
  <c r="W76" i="44"/>
  <c r="V76" i="44"/>
  <c r="T77" i="44"/>
  <c r="U78" i="48"/>
  <c r="U77" i="44"/>
  <c r="W78" i="48" l="1"/>
  <c r="V78" i="48"/>
  <c r="T79" i="48"/>
  <c r="W77" i="44"/>
  <c r="V77" i="44"/>
  <c r="T78" i="44"/>
  <c r="U79" i="48"/>
  <c r="U78" i="44"/>
  <c r="W79" i="48" l="1"/>
  <c r="V79" i="48"/>
  <c r="T80" i="48"/>
  <c r="W78" i="44"/>
  <c r="V78" i="44"/>
  <c r="T79" i="44"/>
  <c r="U79" i="44"/>
  <c r="U80" i="48"/>
  <c r="W80" i="48" l="1"/>
  <c r="V80" i="48"/>
  <c r="T81" i="48"/>
  <c r="W79" i="44"/>
  <c r="V79" i="44"/>
  <c r="T80" i="44"/>
  <c r="U80" i="44"/>
  <c r="U81" i="48"/>
  <c r="W81" i="48" l="1"/>
  <c r="V81" i="48"/>
  <c r="T82" i="48"/>
  <c r="W80" i="44"/>
  <c r="V80" i="44"/>
  <c r="T81" i="44"/>
  <c r="U81" i="44"/>
  <c r="U82" i="48"/>
  <c r="W82" i="48" l="1"/>
  <c r="V82" i="48"/>
  <c r="T83" i="48"/>
  <c r="W81" i="44"/>
  <c r="V81" i="44"/>
  <c r="T82" i="44"/>
  <c r="U83" i="48"/>
  <c r="U82" i="44"/>
  <c r="W83" i="48" l="1"/>
  <c r="V83" i="48"/>
  <c r="T84" i="48"/>
  <c r="W82" i="44"/>
  <c r="V82" i="44"/>
  <c r="T83" i="44"/>
  <c r="U84" i="48"/>
  <c r="U83" i="44"/>
  <c r="W84" i="48" l="1"/>
  <c r="V84" i="48"/>
  <c r="T85" i="48"/>
  <c r="W83" i="44"/>
  <c r="V83" i="44"/>
  <c r="T84" i="44"/>
  <c r="U85" i="48"/>
  <c r="U84" i="44"/>
  <c r="W85" i="48" l="1"/>
  <c r="V85" i="48"/>
  <c r="T86" i="48"/>
  <c r="W84" i="44"/>
  <c r="V84" i="44"/>
  <c r="T85" i="44"/>
  <c r="U86" i="48"/>
  <c r="U85" i="44"/>
  <c r="W86" i="48" l="1"/>
  <c r="V86" i="48"/>
  <c r="T87" i="48"/>
  <c r="W85" i="44"/>
  <c r="V85" i="44"/>
  <c r="T86" i="44"/>
  <c r="U87" i="48"/>
  <c r="U86" i="44"/>
  <c r="W87" i="48" l="1"/>
  <c r="V87" i="48"/>
  <c r="T88" i="48"/>
  <c r="W86" i="44"/>
  <c r="V86" i="44"/>
  <c r="T87" i="44"/>
  <c r="U88" i="48"/>
  <c r="U87" i="44"/>
  <c r="W88" i="48" l="1"/>
  <c r="V88" i="48"/>
  <c r="T89" i="48"/>
  <c r="W87" i="44"/>
  <c r="V87" i="44"/>
  <c r="T88" i="44"/>
  <c r="U89" i="48"/>
  <c r="U88" i="44"/>
  <c r="W89" i="48" l="1"/>
  <c r="V89" i="48"/>
  <c r="T90" i="48"/>
  <c r="W88" i="44"/>
  <c r="V88" i="44"/>
  <c r="T89" i="44"/>
  <c r="U90" i="48"/>
  <c r="U89" i="44"/>
  <c r="W90" i="48" l="1"/>
  <c r="V90" i="48"/>
  <c r="T91" i="48"/>
  <c r="W89" i="44"/>
  <c r="V89" i="44"/>
  <c r="T90" i="44"/>
  <c r="U91" i="48"/>
  <c r="U90" i="44"/>
  <c r="W91" i="48" l="1"/>
  <c r="V91" i="48"/>
  <c r="T92" i="48"/>
  <c r="W90" i="44"/>
  <c r="V90" i="44"/>
  <c r="T91" i="44"/>
  <c r="U92" i="48"/>
  <c r="U91" i="44"/>
  <c r="W92" i="48" l="1"/>
  <c r="V92" i="48"/>
  <c r="T93" i="48"/>
  <c r="W91" i="44"/>
  <c r="V91" i="44"/>
  <c r="T92" i="44"/>
  <c r="U93" i="48"/>
  <c r="U92" i="44"/>
  <c r="W93" i="48" l="1"/>
  <c r="V93" i="48"/>
  <c r="T94" i="48"/>
  <c r="W92" i="44"/>
  <c r="V92" i="44"/>
  <c r="T93" i="44"/>
  <c r="U94" i="48"/>
  <c r="U93" i="44"/>
  <c r="W94" i="48" l="1"/>
  <c r="V94" i="48"/>
  <c r="T95" i="48"/>
  <c r="W93" i="44"/>
  <c r="V93" i="44"/>
  <c r="T94" i="44"/>
  <c r="U95" i="48"/>
  <c r="U94" i="44"/>
  <c r="W95" i="48" l="1"/>
  <c r="V95" i="48"/>
  <c r="T96" i="48"/>
  <c r="W94" i="44"/>
  <c r="V94" i="44"/>
  <c r="T95" i="44"/>
  <c r="U96" i="48"/>
  <c r="U95" i="44"/>
  <c r="W96" i="48" l="1"/>
  <c r="V96" i="48"/>
  <c r="T97" i="48"/>
  <c r="W95" i="44"/>
  <c r="V95" i="44"/>
  <c r="T96" i="44"/>
  <c r="U97" i="48"/>
  <c r="U96" i="44"/>
  <c r="W97" i="48" l="1"/>
  <c r="V97" i="48"/>
  <c r="T98" i="48"/>
  <c r="W96" i="44"/>
  <c r="V96" i="44"/>
  <c r="T97" i="44"/>
  <c r="U98" i="48"/>
  <c r="U97" i="44"/>
  <c r="W98" i="48" l="1"/>
  <c r="V98" i="48"/>
  <c r="T99" i="48"/>
  <c r="W97" i="44"/>
  <c r="V97" i="44"/>
  <c r="T98" i="44"/>
  <c r="U99" i="48"/>
  <c r="U98" i="44"/>
  <c r="W99" i="48" l="1"/>
  <c r="V99" i="48"/>
  <c r="T100" i="48"/>
  <c r="W98" i="44"/>
  <c r="V98" i="44"/>
  <c r="T99" i="44"/>
  <c r="U100" i="48"/>
  <c r="U99" i="44"/>
  <c r="W100" i="48" l="1"/>
  <c r="V100" i="48"/>
  <c r="T101" i="48"/>
  <c r="W99" i="44"/>
  <c r="V99" i="44"/>
  <c r="T100" i="44"/>
  <c r="U101" i="48"/>
  <c r="U100" i="44"/>
  <c r="W101" i="48" l="1"/>
  <c r="V101" i="48"/>
  <c r="T102" i="48"/>
  <c r="W100" i="44"/>
  <c r="V100" i="44"/>
  <c r="T101" i="44"/>
  <c r="U102" i="48"/>
  <c r="U101" i="44"/>
  <c r="W102" i="48" l="1"/>
  <c r="V102" i="48"/>
  <c r="T103" i="48"/>
  <c r="W101" i="44"/>
  <c r="V101" i="44"/>
  <c r="T102" i="44"/>
  <c r="U103" i="48"/>
  <c r="U102" i="44"/>
  <c r="W103" i="48" l="1"/>
  <c r="V103" i="48"/>
  <c r="T104" i="48"/>
  <c r="W102" i="44"/>
  <c r="V102" i="44"/>
  <c r="T103" i="44"/>
  <c r="U104" i="48"/>
  <c r="U103" i="44"/>
  <c r="W104" i="48" l="1"/>
  <c r="V104" i="48"/>
  <c r="T105" i="48"/>
  <c r="W103" i="44"/>
  <c r="V103" i="44"/>
  <c r="T104" i="44"/>
  <c r="U105" i="48"/>
  <c r="U104" i="44"/>
  <c r="W105" i="48" l="1"/>
  <c r="V105" i="48"/>
  <c r="T106" i="48"/>
  <c r="W104" i="44"/>
  <c r="V104" i="44"/>
  <c r="T105" i="44"/>
  <c r="U106" i="48"/>
  <c r="U105" i="44"/>
  <c r="W106" i="48" l="1"/>
  <c r="V106" i="48"/>
  <c r="T107" i="48"/>
  <c r="W105" i="44"/>
  <c r="V105" i="44"/>
  <c r="T106" i="44"/>
  <c r="U107" i="48"/>
  <c r="U106" i="44"/>
  <c r="W107" i="48" l="1"/>
  <c r="V107" i="48"/>
  <c r="T108" i="48"/>
  <c r="W106" i="44"/>
  <c r="V106" i="44"/>
  <c r="T107" i="44"/>
  <c r="U108" i="48"/>
  <c r="U107" i="44"/>
  <c r="W108" i="48" l="1"/>
  <c r="V108" i="48"/>
  <c r="T109" i="48"/>
  <c r="W107" i="44"/>
  <c r="V107" i="44"/>
  <c r="T108" i="44"/>
  <c r="U109" i="48"/>
  <c r="U108" i="44"/>
  <c r="W109" i="48" l="1"/>
  <c r="V109" i="48"/>
  <c r="T110" i="48"/>
  <c r="W108" i="44"/>
  <c r="V108" i="44"/>
  <c r="T109" i="44"/>
  <c r="U110" i="48"/>
  <c r="U109" i="44"/>
  <c r="W110" i="48" l="1"/>
  <c r="V110" i="48"/>
  <c r="T111" i="48"/>
  <c r="W109" i="44"/>
  <c r="V109" i="44"/>
  <c r="T110" i="44"/>
  <c r="U111" i="48"/>
  <c r="U110" i="44"/>
  <c r="W111" i="48" l="1"/>
  <c r="V111" i="48"/>
  <c r="T112" i="48"/>
  <c r="W110" i="44"/>
  <c r="V110" i="44"/>
  <c r="T111" i="44"/>
  <c r="U112" i="48"/>
  <c r="U111" i="44"/>
  <c r="W112" i="48" l="1"/>
  <c r="V112" i="48"/>
  <c r="T113" i="48"/>
  <c r="W111" i="44"/>
  <c r="V111" i="44"/>
  <c r="T112" i="44"/>
  <c r="U113" i="48"/>
  <c r="U112" i="44"/>
  <c r="W113" i="48" l="1"/>
  <c r="V113" i="48"/>
  <c r="T114" i="48"/>
  <c r="W112" i="44"/>
  <c r="V112" i="44"/>
  <c r="T113" i="44"/>
  <c r="U114" i="48"/>
  <c r="U113" i="44"/>
  <c r="W114" i="48" l="1"/>
  <c r="V114" i="48"/>
  <c r="T115" i="48"/>
  <c r="W113" i="44"/>
  <c r="V113" i="44"/>
  <c r="T114" i="44"/>
  <c r="U115" i="48"/>
  <c r="U114" i="44"/>
  <c r="W115" i="48" l="1"/>
  <c r="V115" i="48"/>
  <c r="T116" i="48"/>
  <c r="W114" i="44"/>
  <c r="V114" i="44"/>
  <c r="T115" i="44"/>
  <c r="U116" i="48"/>
  <c r="U115" i="44"/>
  <c r="W116" i="48" l="1"/>
  <c r="V116" i="48"/>
  <c r="T117" i="48"/>
  <c r="W115" i="44"/>
  <c r="V115" i="44"/>
  <c r="T116" i="44"/>
  <c r="U117" i="48"/>
  <c r="U116" i="44"/>
  <c r="W117" i="48" l="1"/>
  <c r="V117" i="48"/>
  <c r="T118" i="48"/>
  <c r="W116" i="44"/>
  <c r="V116" i="44"/>
  <c r="T117" i="44"/>
  <c r="U118" i="48"/>
  <c r="U117" i="44"/>
  <c r="W118" i="48" l="1"/>
  <c r="V118" i="48"/>
  <c r="T119" i="48"/>
  <c r="W117" i="44"/>
  <c r="V117" i="44"/>
  <c r="T118" i="44"/>
  <c r="U119" i="48"/>
  <c r="U118" i="44"/>
  <c r="W119" i="48" l="1"/>
  <c r="V119" i="48"/>
  <c r="T120" i="48"/>
  <c r="W118" i="44"/>
  <c r="V118" i="44"/>
  <c r="T119" i="44"/>
  <c r="U120" i="48"/>
  <c r="U119" i="44"/>
  <c r="W120" i="48" l="1"/>
  <c r="V120" i="48"/>
  <c r="T121" i="48"/>
  <c r="W119" i="44"/>
  <c r="V119" i="44"/>
  <c r="T120" i="44"/>
  <c r="U121" i="48"/>
  <c r="U120" i="44"/>
  <c r="W121" i="48" l="1"/>
  <c r="V121" i="48"/>
  <c r="T122" i="48"/>
  <c r="W120" i="44"/>
  <c r="V120" i="44"/>
  <c r="T121" i="44"/>
  <c r="U122" i="48"/>
  <c r="U121" i="44"/>
  <c r="W122" i="48" l="1"/>
  <c r="V122" i="48"/>
  <c r="T123" i="48"/>
  <c r="W121" i="44"/>
  <c r="V121" i="44"/>
  <c r="T122" i="44"/>
  <c r="U123" i="48"/>
  <c r="U122" i="44"/>
  <c r="W123" i="48" l="1"/>
  <c r="V123" i="48"/>
  <c r="T124" i="48"/>
  <c r="W122" i="44"/>
  <c r="V122" i="44"/>
  <c r="T123" i="44"/>
  <c r="U124" i="48"/>
  <c r="U123" i="44"/>
  <c r="W124" i="48" l="1"/>
  <c r="V124" i="48"/>
  <c r="T125" i="48"/>
  <c r="W123" i="44"/>
  <c r="V123" i="44"/>
  <c r="T124" i="44"/>
  <c r="U125" i="48"/>
  <c r="U124" i="44"/>
  <c r="W125" i="48" l="1"/>
  <c r="V125" i="48"/>
  <c r="T126" i="48"/>
  <c r="W124" i="44"/>
  <c r="V124" i="44"/>
  <c r="T125" i="44"/>
  <c r="U126" i="48"/>
  <c r="U125" i="44"/>
  <c r="W126" i="48" l="1"/>
  <c r="V126" i="48"/>
  <c r="T127" i="48"/>
  <c r="W125" i="44"/>
  <c r="V125" i="44"/>
  <c r="T126" i="44"/>
  <c r="U127" i="48"/>
  <c r="U126" i="44"/>
  <c r="W127" i="48" l="1"/>
  <c r="V127" i="48"/>
  <c r="T128" i="48"/>
  <c r="W126" i="44"/>
  <c r="V126" i="44"/>
  <c r="T127" i="44"/>
  <c r="U128" i="48"/>
  <c r="U127" i="44"/>
  <c r="W128" i="48" l="1"/>
  <c r="V128" i="48"/>
  <c r="T129" i="48"/>
  <c r="W127" i="44"/>
  <c r="V127" i="44"/>
  <c r="T128" i="44"/>
  <c r="U129" i="48"/>
  <c r="U128" i="44"/>
  <c r="W129" i="48" l="1"/>
  <c r="V129" i="48"/>
  <c r="T130" i="48"/>
  <c r="W128" i="44"/>
  <c r="V128" i="44"/>
  <c r="T129" i="44"/>
  <c r="U130" i="48"/>
  <c r="U129" i="44"/>
  <c r="W130" i="48" l="1"/>
  <c r="V130" i="48"/>
  <c r="T131" i="48"/>
  <c r="W129" i="44"/>
  <c r="V129" i="44"/>
  <c r="T130" i="44"/>
  <c r="U131" i="48"/>
  <c r="U130" i="44"/>
  <c r="W131" i="48" l="1"/>
  <c r="V131" i="48"/>
  <c r="T132" i="48"/>
  <c r="W130" i="44"/>
  <c r="V130" i="44"/>
  <c r="T131" i="44"/>
  <c r="U132" i="48"/>
  <c r="U131" i="44"/>
  <c r="W132" i="48" l="1"/>
  <c r="V132" i="48"/>
  <c r="T133" i="48"/>
  <c r="W131" i="44"/>
  <c r="V131" i="44"/>
  <c r="T132" i="44"/>
  <c r="U133" i="48"/>
  <c r="U132" i="44"/>
  <c r="W133" i="48" l="1"/>
  <c r="V133" i="48"/>
  <c r="T134" i="48"/>
  <c r="W132" i="44"/>
  <c r="V132" i="44"/>
  <c r="T133" i="44"/>
  <c r="U134" i="48"/>
  <c r="U133" i="44"/>
  <c r="W134" i="48" l="1"/>
  <c r="V134" i="48"/>
  <c r="T135" i="48"/>
  <c r="W133" i="44"/>
  <c r="V133" i="44"/>
  <c r="T134" i="44"/>
  <c r="U135" i="48"/>
  <c r="U134" i="44"/>
  <c r="W135" i="48" l="1"/>
  <c r="V135" i="48"/>
  <c r="T136" i="48"/>
  <c r="W134" i="44"/>
  <c r="V134" i="44"/>
  <c r="T135" i="44"/>
  <c r="U136" i="48"/>
  <c r="U135" i="44"/>
  <c r="W136" i="48" l="1"/>
  <c r="V136" i="48"/>
  <c r="T137" i="48"/>
  <c r="W135" i="44"/>
  <c r="V135" i="44"/>
  <c r="T136" i="44"/>
  <c r="U137" i="48"/>
  <c r="U136" i="44"/>
  <c r="W137" i="48" l="1"/>
  <c r="V137" i="48"/>
  <c r="T138" i="48"/>
  <c r="W136" i="44"/>
  <c r="V136" i="44"/>
  <c r="T137" i="44"/>
  <c r="U138" i="48"/>
  <c r="U137" i="44"/>
  <c r="W138" i="48" l="1"/>
  <c r="V138" i="48"/>
  <c r="T139" i="48"/>
  <c r="W137" i="44"/>
  <c r="V137" i="44"/>
  <c r="T138" i="44"/>
  <c r="U139" i="48"/>
  <c r="U138" i="44"/>
  <c r="W139" i="48" l="1"/>
  <c r="V139" i="48"/>
  <c r="T140" i="48"/>
  <c r="W138" i="44"/>
  <c r="V138" i="44"/>
  <c r="T139" i="44"/>
  <c r="U140" i="48"/>
  <c r="U139" i="44"/>
  <c r="W140" i="48" l="1"/>
  <c r="V140" i="48"/>
  <c r="T141" i="48"/>
  <c r="W139" i="44"/>
  <c r="V139" i="44"/>
  <c r="T140" i="44"/>
  <c r="U141" i="48"/>
  <c r="U140" i="44"/>
  <c r="W141" i="48" l="1"/>
  <c r="V141" i="48"/>
  <c r="T142" i="48"/>
  <c r="W140" i="44"/>
  <c r="V140" i="44"/>
  <c r="T141" i="44"/>
  <c r="U142" i="48"/>
  <c r="U141" i="44"/>
  <c r="W142" i="48" l="1"/>
  <c r="V142" i="48"/>
  <c r="T143" i="48"/>
  <c r="W141" i="44"/>
  <c r="V141" i="44"/>
  <c r="T142" i="44"/>
  <c r="U143" i="48"/>
  <c r="U142" i="44"/>
  <c r="W143" i="48" l="1"/>
  <c r="V143" i="48"/>
  <c r="T144" i="48"/>
  <c r="W142" i="44"/>
  <c r="V142" i="44"/>
  <c r="T143" i="44"/>
  <c r="U144" i="48"/>
  <c r="U143" i="44"/>
  <c r="W144" i="48" l="1"/>
  <c r="V144" i="48"/>
  <c r="T145" i="48"/>
  <c r="W143" i="44"/>
  <c r="V143" i="44"/>
  <c r="T144" i="44"/>
  <c r="U145" i="48"/>
  <c r="U144" i="44"/>
  <c r="W145" i="48" l="1"/>
  <c r="V145" i="48"/>
  <c r="T146" i="48"/>
  <c r="W144" i="44"/>
  <c r="V144" i="44"/>
  <c r="T145" i="44"/>
  <c r="U146" i="48"/>
  <c r="U145" i="44"/>
  <c r="W146" i="48" l="1"/>
  <c r="V146" i="48"/>
  <c r="T147" i="48"/>
  <c r="W145" i="44"/>
  <c r="V145" i="44"/>
  <c r="T146" i="44"/>
  <c r="U147" i="48"/>
  <c r="U146" i="44"/>
  <c r="W147" i="48" l="1"/>
  <c r="V147" i="48"/>
  <c r="T148" i="48"/>
  <c r="W146" i="44"/>
  <c r="V146" i="44"/>
  <c r="T147" i="44"/>
  <c r="U148" i="48"/>
  <c r="U147" i="44"/>
  <c r="W148" i="48" l="1"/>
  <c r="V148" i="48"/>
  <c r="T149" i="48"/>
  <c r="W147" i="44"/>
  <c r="V147" i="44"/>
  <c r="T148" i="44"/>
  <c r="U149" i="48"/>
  <c r="U148" i="44"/>
  <c r="W149" i="48" l="1"/>
  <c r="V149" i="48"/>
  <c r="T150" i="48"/>
  <c r="W148" i="44"/>
  <c r="V148" i="44"/>
  <c r="T149" i="44"/>
  <c r="U150" i="48"/>
  <c r="U149" i="44"/>
  <c r="W150" i="48" l="1"/>
  <c r="V150" i="48"/>
  <c r="T151" i="48"/>
  <c r="W149" i="44"/>
  <c r="V149" i="44"/>
  <c r="T150" i="44"/>
  <c r="U151" i="48"/>
  <c r="U150" i="44"/>
  <c r="W151" i="48" l="1"/>
  <c r="V151" i="48"/>
  <c r="T152" i="48"/>
  <c r="W150" i="44"/>
  <c r="V150" i="44"/>
  <c r="T151" i="44"/>
  <c r="U152" i="48"/>
  <c r="U151" i="44"/>
  <c r="W152" i="48" l="1"/>
  <c r="V152" i="48"/>
  <c r="T153" i="48"/>
  <c r="W151" i="44"/>
  <c r="V151" i="44"/>
  <c r="T152" i="44"/>
  <c r="U153" i="48"/>
  <c r="U152" i="44"/>
  <c r="W153" i="48" l="1"/>
  <c r="V153" i="48"/>
  <c r="T154" i="48"/>
  <c r="W152" i="44"/>
  <c r="V152" i="44"/>
  <c r="T153" i="44"/>
  <c r="U154" i="48"/>
  <c r="U153" i="44"/>
  <c r="W154" i="48" l="1"/>
  <c r="V154" i="48"/>
  <c r="T155" i="48"/>
  <c r="W153" i="44"/>
  <c r="V153" i="44"/>
  <c r="T154" i="44"/>
  <c r="U155" i="48"/>
  <c r="U154" i="44"/>
  <c r="W155" i="48" l="1"/>
  <c r="V155" i="48"/>
  <c r="T156" i="48"/>
  <c r="W154" i="44"/>
  <c r="V154" i="44"/>
  <c r="T155" i="44"/>
  <c r="U156" i="48"/>
  <c r="U155" i="44"/>
  <c r="W156" i="48" l="1"/>
  <c r="V156" i="48"/>
  <c r="T157" i="48"/>
  <c r="W155" i="44"/>
  <c r="V155" i="44"/>
  <c r="T156" i="44"/>
  <c r="U157" i="48"/>
  <c r="U156" i="44"/>
  <c r="W157" i="48" l="1"/>
  <c r="V157" i="48"/>
  <c r="T158" i="48"/>
  <c r="W156" i="44"/>
  <c r="V156" i="44"/>
  <c r="T157" i="44"/>
  <c r="U158" i="48"/>
  <c r="U157" i="44"/>
  <c r="W158" i="48" l="1"/>
  <c r="V158" i="48"/>
  <c r="T159" i="48"/>
  <c r="W157" i="44"/>
  <c r="V157" i="44"/>
  <c r="T158" i="44"/>
  <c r="U159" i="48"/>
  <c r="U158" i="44"/>
  <c r="W159" i="48" l="1"/>
  <c r="V159" i="48"/>
  <c r="T160" i="48"/>
  <c r="W158" i="44"/>
  <c r="V158" i="44"/>
  <c r="T159" i="44"/>
  <c r="U160" i="48"/>
  <c r="U159" i="44"/>
  <c r="W160" i="48" l="1"/>
  <c r="V160" i="48"/>
  <c r="T161" i="48"/>
  <c r="W159" i="44"/>
  <c r="V159" i="44"/>
  <c r="T160" i="44"/>
  <c r="U161" i="48"/>
  <c r="U160" i="44"/>
  <c r="W161" i="48" l="1"/>
  <c r="V161" i="48"/>
  <c r="T162" i="48"/>
  <c r="W160" i="44"/>
  <c r="V160" i="44"/>
  <c r="T161" i="44"/>
  <c r="U162" i="48"/>
  <c r="U161" i="44"/>
  <c r="W162" i="48" l="1"/>
  <c r="V162" i="48"/>
  <c r="T163" i="48"/>
  <c r="W161" i="44"/>
  <c r="V161" i="44"/>
  <c r="T162" i="44"/>
  <c r="U163" i="48"/>
  <c r="U162" i="44"/>
  <c r="W163" i="48" l="1"/>
  <c r="V163" i="48"/>
  <c r="T164" i="48"/>
  <c r="W162" i="44"/>
  <c r="V162" i="44"/>
  <c r="T163" i="44"/>
  <c r="U164" i="48"/>
  <c r="U163" i="44"/>
  <c r="W164" i="48" l="1"/>
  <c r="V164" i="48"/>
  <c r="T165" i="48"/>
  <c r="W163" i="44"/>
  <c r="V163" i="44"/>
  <c r="T164" i="44"/>
  <c r="U165" i="48"/>
  <c r="U164" i="44"/>
  <c r="W165" i="48" l="1"/>
  <c r="V165" i="48"/>
  <c r="T166" i="48"/>
  <c r="W164" i="44"/>
  <c r="V164" i="44"/>
  <c r="T165" i="44"/>
  <c r="U166" i="48"/>
  <c r="U165" i="44"/>
  <c r="W166" i="48" l="1"/>
  <c r="V166" i="48"/>
  <c r="T167" i="48"/>
  <c r="W165" i="44"/>
  <c r="V165" i="44"/>
  <c r="T166" i="44"/>
  <c r="U167" i="48"/>
  <c r="U166" i="44"/>
  <c r="W167" i="48" l="1"/>
  <c r="V167" i="48"/>
  <c r="T168" i="48"/>
  <c r="W166" i="44"/>
  <c r="V166" i="44"/>
  <c r="T167" i="44"/>
  <c r="U168" i="48"/>
  <c r="U167" i="44"/>
  <c r="W168" i="48" l="1"/>
  <c r="V168" i="48"/>
  <c r="T169" i="48"/>
  <c r="W167" i="44"/>
  <c r="V167" i="44"/>
  <c r="T168" i="44"/>
  <c r="U169" i="48"/>
  <c r="U168" i="44"/>
  <c r="W169" i="48" l="1"/>
  <c r="V169" i="48"/>
  <c r="T170" i="48"/>
  <c r="W168" i="44"/>
  <c r="V168" i="44"/>
  <c r="T169" i="44"/>
  <c r="U170" i="48"/>
  <c r="U169" i="44"/>
  <c r="W170" i="48" l="1"/>
  <c r="V170" i="48"/>
  <c r="T171" i="48"/>
  <c r="W169" i="44"/>
  <c r="V169" i="44"/>
  <c r="T170" i="44"/>
  <c r="U171" i="48"/>
  <c r="U170" i="44"/>
  <c r="W171" i="48" l="1"/>
  <c r="V171" i="48"/>
  <c r="T172" i="48"/>
  <c r="W170" i="44"/>
  <c r="V170" i="44"/>
  <c r="T171" i="44"/>
  <c r="U172" i="48"/>
  <c r="U171" i="44"/>
  <c r="W172" i="48" l="1"/>
  <c r="V172" i="48"/>
  <c r="T173" i="48"/>
  <c r="W171" i="44"/>
  <c r="V171" i="44"/>
  <c r="T172" i="44"/>
  <c r="U173" i="48"/>
  <c r="U172" i="44"/>
  <c r="W173" i="48" l="1"/>
  <c r="V173" i="48"/>
  <c r="T174" i="48"/>
  <c r="W172" i="44"/>
  <c r="V172" i="44"/>
  <c r="T173" i="44"/>
  <c r="U174" i="48"/>
  <c r="U173" i="44"/>
  <c r="W174" i="48" l="1"/>
  <c r="V174" i="48"/>
  <c r="T175" i="48"/>
  <c r="W173" i="44"/>
  <c r="V173" i="44"/>
  <c r="T174" i="44"/>
  <c r="U175" i="48"/>
  <c r="U174" i="44"/>
  <c r="W175" i="48" l="1"/>
  <c r="V175" i="48"/>
  <c r="T176" i="48"/>
  <c r="W174" i="44"/>
  <c r="V174" i="44"/>
  <c r="T175" i="44"/>
  <c r="U176" i="48"/>
  <c r="U175" i="44"/>
  <c r="W176" i="48" l="1"/>
  <c r="V176" i="48"/>
  <c r="T177" i="48"/>
  <c r="W175" i="44"/>
  <c r="V175" i="44"/>
  <c r="T176" i="44"/>
  <c r="U177" i="48"/>
  <c r="U176" i="44"/>
  <c r="W177" i="48" l="1"/>
  <c r="V177" i="48"/>
  <c r="T178" i="48"/>
  <c r="W176" i="44"/>
  <c r="V176" i="44"/>
  <c r="T177" i="44"/>
  <c r="U178" i="48"/>
  <c r="U177" i="44"/>
  <c r="W178" i="48" l="1"/>
  <c r="V178" i="48"/>
  <c r="T179" i="48"/>
  <c r="W177" i="44"/>
  <c r="V177" i="44"/>
  <c r="T178" i="44"/>
  <c r="U179" i="48"/>
  <c r="U178" i="44"/>
  <c r="W179" i="48" l="1"/>
  <c r="W178" i="44"/>
  <c r="V178" i="44"/>
  <c r="T179" i="44"/>
  <c r="U179" i="44"/>
  <c r="W179" i="4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K6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D48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Object reference of discount curve constructed from rates table above.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6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K6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Currency - Example subset of currencies implemented.</t>
        </r>
      </text>
    </comment>
    <comment ref="D48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Object reference of discount curve constructed from rates table above.</t>
        </r>
      </text>
    </comment>
  </commentList>
</comments>
</file>

<file path=xl/sharedStrings.xml><?xml version="1.0" encoding="utf-8"?>
<sst xmlns="http://schemas.openxmlformats.org/spreadsheetml/2006/main" count="247" uniqueCount="153">
  <si>
    <t>Date</t>
  </si>
  <si>
    <t>DF</t>
  </si>
  <si>
    <t>f</t>
  </si>
  <si>
    <t>r</t>
  </si>
  <si>
    <t>Graphs</t>
  </si>
  <si>
    <t>Tenor</t>
  </si>
  <si>
    <t>Contact</t>
  </si>
  <si>
    <t>Email:</t>
  </si>
  <si>
    <t>Generated Discount Curve</t>
  </si>
  <si>
    <t>Curve Object</t>
  </si>
  <si>
    <t>Time (sec)</t>
  </si>
  <si>
    <t>Curve Characteristics</t>
  </si>
  <si>
    <t>IR Term Structure</t>
  </si>
  <si>
    <t>Boostrapping a Discount Curve</t>
  </si>
  <si>
    <t>3m</t>
  </si>
  <si>
    <t>3y</t>
  </si>
  <si>
    <t>10y</t>
  </si>
  <si>
    <t>Instrument</t>
  </si>
  <si>
    <t>AdjRate</t>
  </si>
  <si>
    <t>Bond Futures</t>
  </si>
  <si>
    <t>IndexName</t>
  </si>
  <si>
    <t>IndexTenor</t>
  </si>
  <si>
    <t>3M</t>
  </si>
  <si>
    <t>Algorithm</t>
  </si>
  <si>
    <t>6M</t>
  </si>
  <si>
    <t>1M</t>
  </si>
  <si>
    <t>Forward Curve</t>
  </si>
  <si>
    <t>Index Tenor</t>
  </si>
  <si>
    <t>DayCount</t>
  </si>
  <si>
    <t>Sydney</t>
  </si>
  <si>
    <t>London</t>
  </si>
  <si>
    <t>ACT/365.FIXED</t>
  </si>
  <si>
    <t>London-Sydney</t>
  </si>
  <si>
    <t>Frequency</t>
  </si>
  <si>
    <t>DayCountConventions</t>
  </si>
  <si>
    <t>Calendars</t>
  </si>
  <si>
    <t>ACT/360</t>
  </si>
  <si>
    <t>30E/360</t>
  </si>
  <si>
    <t>30/360</t>
  </si>
  <si>
    <t>1/1</t>
  </si>
  <si>
    <t>ACT/ACT.AFB</t>
  </si>
  <si>
    <t>ACT/ACT.ISDA</t>
  </si>
  <si>
    <t>ACT/ACT.ISMA</t>
  </si>
  <si>
    <t>Configuration</t>
  </si>
  <si>
    <t>1D</t>
  </si>
  <si>
    <t>2M</t>
  </si>
  <si>
    <t>3Y</t>
  </si>
  <si>
    <t>4Y</t>
  </si>
  <si>
    <t>5Y</t>
  </si>
  <si>
    <t>7Y</t>
  </si>
  <si>
    <t>10Y</t>
  </si>
  <si>
    <t>15Y</t>
  </si>
  <si>
    <t>20Y</t>
  </si>
  <si>
    <t>4M</t>
  </si>
  <si>
    <t>12M</t>
  </si>
  <si>
    <t>1Y</t>
  </si>
  <si>
    <t>Short-Physical</t>
  </si>
  <si>
    <t>Swap</t>
  </si>
  <si>
    <t xml:space="preserve">CASH      </t>
  </si>
  <si>
    <t xml:space="preserve">01YR(Q)   </t>
  </si>
  <si>
    <t xml:space="preserve">01MO      </t>
  </si>
  <si>
    <t xml:space="preserve">02YR(Q)   </t>
  </si>
  <si>
    <t xml:space="preserve">02MO      </t>
  </si>
  <si>
    <t xml:space="preserve">03YR(Q)   </t>
  </si>
  <si>
    <t xml:space="preserve">03MO      </t>
  </si>
  <si>
    <t xml:space="preserve">04YR(S)   </t>
  </si>
  <si>
    <t xml:space="preserve">04MO      </t>
  </si>
  <si>
    <t xml:space="preserve">05YR(S)   </t>
  </si>
  <si>
    <t xml:space="preserve">05MO      </t>
  </si>
  <si>
    <t xml:space="preserve">07YR(S)   </t>
  </si>
  <si>
    <t xml:space="preserve">06MO      </t>
  </si>
  <si>
    <t xml:space="preserve">10YR(S)   </t>
  </si>
  <si>
    <t xml:space="preserve">15YR(S)   </t>
  </si>
  <si>
    <t xml:space="preserve">20YR(S)   </t>
  </si>
  <si>
    <t xml:space="preserve">25YR(S)   </t>
  </si>
  <si>
    <t xml:space="preserve">30YR(S)   </t>
  </si>
  <si>
    <t>25Y</t>
  </si>
  <si>
    <t>30Y</t>
  </si>
  <si>
    <t>5M</t>
  </si>
  <si>
    <t>AUSWIT1 Curncy</t>
  </si>
  <si>
    <t>AUSWIT2 Curncy</t>
  </si>
  <si>
    <t>AUSWIT3 Curncy</t>
  </si>
  <si>
    <t>AUSWIT4 Curncy</t>
  </si>
  <si>
    <t>AUSWIT5 Curncy</t>
  </si>
  <si>
    <t>AUSWIT7 Curncy</t>
  </si>
  <si>
    <t>AUSWIT8 Curncy</t>
  </si>
  <si>
    <t>AUSWIT9 Curncy</t>
  </si>
  <si>
    <t>AUSWIT10 Curncy</t>
  </si>
  <si>
    <t>AUSWIT12 Curncy</t>
  </si>
  <si>
    <t>AUSWIT15 Curncy</t>
  </si>
  <si>
    <t>AUSWIT20 Curncy</t>
  </si>
  <si>
    <t>AUSWIT25 Curncy</t>
  </si>
  <si>
    <t>AUSWIT30 Curncy</t>
  </si>
  <si>
    <t xml:space="preserve">8 YR(S)   </t>
  </si>
  <si>
    <t xml:space="preserve">9YR(S)   </t>
  </si>
  <si>
    <t xml:space="preserve">12YR(S)   </t>
  </si>
  <si>
    <t>LAST_PRICE</t>
  </si>
  <si>
    <t>2Y</t>
  </si>
  <si>
    <t>8Y</t>
  </si>
  <si>
    <t>12Y</t>
  </si>
  <si>
    <t>Algorithm1</t>
  </si>
  <si>
    <t>additional</t>
  </si>
  <si>
    <t>9Y</t>
  </si>
  <si>
    <t>AUD-CPI</t>
  </si>
  <si>
    <t>SimpleGapStep</t>
  </si>
  <si>
    <t>Simple algorithm</t>
  </si>
  <si>
    <t>Algorithm2</t>
  </si>
  <si>
    <t>Algorithm3</t>
  </si>
  <si>
    <t>Algorithm4</t>
  </si>
  <si>
    <t>Algorithm5</t>
  </si>
  <si>
    <t>Algorithm6</t>
  </si>
  <si>
    <t>Algorithm7</t>
  </si>
  <si>
    <t>Algorithm8</t>
  </si>
  <si>
    <t>Algorithms</t>
  </si>
  <si>
    <t>InflationCurve</t>
  </si>
  <si>
    <t>GBP</t>
  </si>
  <si>
    <t>BPSWIT1</t>
  </si>
  <si>
    <t>BPSWIT2</t>
  </si>
  <si>
    <t>BPSWIT3</t>
  </si>
  <si>
    <t>BPSWIT4</t>
  </si>
  <si>
    <t>BPSWIT5</t>
  </si>
  <si>
    <t>BPSWIT7</t>
  </si>
  <si>
    <t>BPSWIT8</t>
  </si>
  <si>
    <t>BPSWIT9</t>
  </si>
  <si>
    <t>BPSWIT10</t>
  </si>
  <si>
    <t>BPSWIT12</t>
  </si>
  <si>
    <t>BPSWIT15</t>
  </si>
  <si>
    <t>BPSWIT20</t>
  </si>
  <si>
    <t>BPSWIT25</t>
  </si>
  <si>
    <t>BPSWIT30</t>
  </si>
  <si>
    <t>BPSWIT1 Curncy</t>
  </si>
  <si>
    <t>BPSWIT2 Curncy</t>
  </si>
  <si>
    <t>BPSWIT3 Curncy</t>
  </si>
  <si>
    <t>BPSWIT4 Curncy</t>
  </si>
  <si>
    <t>BPSWIT5 Curncy</t>
  </si>
  <si>
    <t>BPSWIT7 Curncy</t>
  </si>
  <si>
    <t>BPSWIT8 Curncy</t>
  </si>
  <si>
    <t>BPSWIT9 Curncy</t>
  </si>
  <si>
    <t>BPSWIT10 Curncy</t>
  </si>
  <si>
    <t>BPSWIT12 Curncy</t>
  </si>
  <si>
    <t>BPSWIT15 Curncy</t>
  </si>
  <si>
    <t>BPSWIT20 Curncy</t>
  </si>
  <si>
    <t>BPSWIT25 Curncy</t>
  </si>
  <si>
    <t>BPSWIT30 Curncy</t>
  </si>
  <si>
    <t>FlatForward</t>
  </si>
  <si>
    <t>LinearZero</t>
  </si>
  <si>
    <t>PricingStructureType</t>
  </si>
  <si>
    <t>BuildDateTime</t>
  </si>
  <si>
    <t>MarketName</t>
  </si>
  <si>
    <t>LIVE</t>
  </si>
  <si>
    <t>CurveName</t>
  </si>
  <si>
    <t>GBP-RPI</t>
  </si>
  <si>
    <t>BaseDate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</si>
</sst>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00"/>
    <numFmt numFmtId="165" formatCode="0.0000"/>
    <numFmt numFmtId="166" formatCode="d/m/yyyy;@"/>
    <numFmt numFmtId="167" formatCode="[$-F400]h:mm:ss\ AM/PM"/>
    <numFmt numFmtId="168" formatCode="&quot;$&quot;#,##0\ ;\(&quot;$&quot;#,##0\)"/>
    <numFmt numFmtId="169" formatCode="0.00_)"/>
    <numFmt numFmtId="170" formatCode="0.000%"/>
    <numFmt numFmtId="171" formatCode="#,##0.0;#,##0.0"/>
    <numFmt numFmtId="172" formatCode="\+#,##0.00;\-#,##0.00"/>
    <numFmt numFmtId="173" formatCode="dd/mm/yyyy;@"/>
  </numFmts>
  <fonts count="58">
    <font>
      <sz val="10"/>
      <name val="Arial"/>
    </font>
    <font>
      <sz val="10"/>
      <name val="Arial"/>
      <family val="2"/>
    </font>
    <font>
      <b/>
      <sz val="8"/>
      <color indexed="81"/>
      <name val="Tahoma"/>
      <family val="2"/>
    </font>
    <font>
      <sz val="10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b/>
      <sz val="10"/>
      <color indexed="9"/>
      <name val="Times New Roman"/>
      <family val="1"/>
    </font>
    <font>
      <sz val="10"/>
      <color indexed="9"/>
      <name val="Times New Roman"/>
      <family val="1"/>
    </font>
    <font>
      <sz val="8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color indexed="12"/>
      <name val="Times New Roman"/>
      <family val="1"/>
    </font>
    <font>
      <b/>
      <i/>
      <sz val="10"/>
      <color indexed="9"/>
      <name val="Times New Roman"/>
      <family val="1"/>
    </font>
    <font>
      <i/>
      <sz val="8"/>
      <color indexed="23"/>
      <name val="Times New Roman"/>
      <family val="1"/>
    </font>
    <font>
      <sz val="10"/>
      <color indexed="55"/>
      <name val="Times New Roman"/>
      <family val="1"/>
    </font>
    <font>
      <b/>
      <u/>
      <sz val="8"/>
      <color indexed="18"/>
      <name val="Times New Roman"/>
      <family val="1"/>
    </font>
    <font>
      <b/>
      <sz val="18"/>
      <color indexed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10"/>
      <name val="MS Sans Serif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b/>
      <i/>
      <sz val="16"/>
      <name val="Helv"/>
      <family val="2"/>
    </font>
    <font>
      <b/>
      <sz val="10"/>
      <name val="Arial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sz val="11"/>
      <name val="ＭＳ Ｐゴシック"/>
      <charset val="128"/>
    </font>
    <font>
      <b/>
      <sz val="10"/>
      <name val="Arial"/>
      <family val="2"/>
      <charset val="204"/>
    </font>
    <font>
      <b/>
      <sz val="10"/>
      <color indexed="9"/>
      <name val="Arial Narrow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8"/>
      <name val="Verdana"/>
      <family val="2"/>
    </font>
    <font>
      <b/>
      <sz val="8"/>
      <color indexed="9"/>
      <name val="Verdana"/>
      <family val="2"/>
    </font>
    <font>
      <b/>
      <sz val="8"/>
      <color indexed="9"/>
      <name val="Times New Roman"/>
      <family val="1"/>
    </font>
  </fonts>
  <fills count="5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  <bgColor indexed="64"/>
      </patternFill>
    </fill>
    <fill>
      <patternFill patternType="mediumGray">
        <fgColor indexed="9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indexed="37"/>
        <bgColor indexed="64"/>
      </patternFill>
    </fill>
    <fill>
      <patternFill patternType="mediumGray">
        <fgColor indexed="9"/>
        <bgColor indexed="44"/>
      </patternFill>
    </fill>
    <fill>
      <patternFill patternType="solid">
        <fgColor indexed="62"/>
        <bgColor indexed="30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5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ck">
        <color indexed="22"/>
      </top>
      <bottom/>
      <diagonal/>
    </border>
    <border>
      <left/>
      <right/>
      <top style="thin">
        <color indexed="55"/>
      </top>
      <bottom/>
      <diagonal/>
    </border>
    <border>
      <left style="medium">
        <color indexed="31"/>
      </left>
      <right/>
      <top style="medium">
        <color indexed="31"/>
      </top>
      <bottom/>
      <diagonal/>
    </border>
    <border>
      <left/>
      <right/>
      <top style="medium">
        <color indexed="31"/>
      </top>
      <bottom/>
      <diagonal/>
    </border>
    <border>
      <left style="medium">
        <color indexed="31"/>
      </left>
      <right/>
      <top style="medium">
        <color indexed="31"/>
      </top>
      <bottom style="medium">
        <color indexed="64"/>
      </bottom>
      <diagonal/>
    </border>
    <border>
      <left/>
      <right style="medium">
        <color indexed="64"/>
      </right>
      <top style="medium">
        <color indexed="31"/>
      </top>
      <bottom style="medium">
        <color indexed="64"/>
      </bottom>
      <diagonal/>
    </border>
    <border>
      <left/>
      <right/>
      <top style="medium">
        <color indexed="31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3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31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7">
    <xf numFmtId="0" fontId="0" fillId="2" borderId="0"/>
    <xf numFmtId="0" fontId="1" fillId="0" borderId="0">
      <alignment horizontal="left" wrapText="1"/>
    </xf>
    <xf numFmtId="0" fontId="1" fillId="0" borderId="0" applyNumberFormat="0" applyFill="0" applyBorder="0" applyAlignment="0" applyProtection="0">
      <alignment horizontal="left" wrapText="1"/>
    </xf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20" borderId="0" applyNumberFormat="0" applyBorder="0" applyAlignment="0" applyProtection="0"/>
    <xf numFmtId="0" fontId="34" fillId="21" borderId="0" applyAlignment="0"/>
    <xf numFmtId="0" fontId="19" fillId="4" borderId="0" applyNumberFormat="0" applyBorder="0" applyAlignment="0" applyProtection="0"/>
    <xf numFmtId="0" fontId="20" fillId="22" borderId="1" applyNumberFormat="0" applyAlignment="0" applyProtection="0"/>
    <xf numFmtId="0" fontId="21" fillId="23" borderId="2" applyNumberFormat="0" applyAlignment="0" applyProtection="0"/>
    <xf numFmtId="3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3" fillId="5" borderId="0" applyNumberFormat="0" applyBorder="0" applyAlignment="0" applyProtection="0"/>
    <xf numFmtId="0" fontId="24" fillId="0" borderId="3" applyNumberFormat="0" applyFill="0" applyAlignment="0" applyProtection="0"/>
    <xf numFmtId="0" fontId="25" fillId="0" borderId="4" applyNumberFormat="0" applyFill="0" applyAlignment="0" applyProtection="0"/>
    <xf numFmtId="0" fontId="26" fillId="0" borderId="5" applyNumberFormat="0" applyFill="0" applyAlignment="0" applyProtection="0"/>
    <xf numFmtId="0" fontId="26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35" fillId="24" borderId="0" applyNumberFormat="0" applyBorder="0">
      <alignment horizontal="right" vertical="center"/>
    </xf>
    <xf numFmtId="19" fontId="35" fillId="24" borderId="6" applyNumberFormat="0" applyBorder="0">
      <alignment horizontal="left" vertical="center"/>
    </xf>
    <xf numFmtId="2" fontId="36" fillId="25" borderId="0">
      <alignment horizontal="center" vertical="center"/>
    </xf>
    <xf numFmtId="2" fontId="36" fillId="25" borderId="7" applyBorder="0">
      <alignment horizontal="left" vertical="center"/>
    </xf>
    <xf numFmtId="0" fontId="35" fillId="24" borderId="0">
      <alignment horizontal="right" vertical="center"/>
    </xf>
    <xf numFmtId="19" fontId="37" fillId="24" borderId="8" applyNumberFormat="0" applyBorder="0">
      <alignment horizontal="left" vertical="center" indent="1"/>
    </xf>
    <xf numFmtId="2" fontId="38" fillId="25" borderId="9" applyBorder="0">
      <alignment horizontal="left" vertical="center" indent="1"/>
    </xf>
    <xf numFmtId="2" fontId="38" fillId="25" borderId="10" applyBorder="0">
      <alignment horizontal="center" vertical="center"/>
    </xf>
    <xf numFmtId="0" fontId="27" fillId="8" borderId="1" applyNumberFormat="0" applyAlignment="0" applyProtection="0"/>
    <xf numFmtId="2" fontId="39" fillId="26" borderId="11" applyBorder="0">
      <alignment horizontal="left" vertical="center" indent="1"/>
    </xf>
    <xf numFmtId="0" fontId="39" fillId="26" borderId="0">
      <alignment horizontal="right" vertical="center"/>
    </xf>
    <xf numFmtId="2" fontId="39" fillId="26" borderId="6" applyNumberFormat="0" applyBorder="0">
      <alignment horizontal="right" vertical="center"/>
    </xf>
    <xf numFmtId="2" fontId="40" fillId="27" borderId="8" applyBorder="0">
      <alignment horizontal="left" vertical="center" indent="1"/>
    </xf>
    <xf numFmtId="2" fontId="40" fillId="27" borderId="0">
      <alignment horizontal="right" vertical="center"/>
    </xf>
    <xf numFmtId="2" fontId="40" fillId="27" borderId="7" applyBorder="0">
      <alignment horizontal="left" vertical="center"/>
    </xf>
    <xf numFmtId="2" fontId="40" fillId="27" borderId="12" applyBorder="0">
      <alignment horizontal="center" vertical="center"/>
    </xf>
    <xf numFmtId="19" fontId="37" fillId="28" borderId="13" applyNumberFormat="0" applyBorder="0">
      <alignment horizontal="left" vertical="center"/>
    </xf>
    <xf numFmtId="15" fontId="37" fillId="28" borderId="10" applyNumberFormat="0" applyBorder="0">
      <alignment horizontal="right" vertical="center"/>
    </xf>
    <xf numFmtId="19" fontId="37" fillId="28" borderId="14" applyNumberFormat="0" applyBorder="0">
      <alignment horizontal="right" vertical="center"/>
    </xf>
    <xf numFmtId="2" fontId="38" fillId="29" borderId="15" applyBorder="0">
      <alignment horizontal="left" vertical="center" indent="1"/>
    </xf>
    <xf numFmtId="2" fontId="38" fillId="29" borderId="7" applyNumberFormat="0">
      <alignment horizontal="center" vertical="center"/>
    </xf>
    <xf numFmtId="2" fontId="38" fillId="29" borderId="7" applyNumberFormat="0" applyBorder="0">
      <alignment horizontal="left" vertical="center"/>
    </xf>
    <xf numFmtId="2" fontId="39" fillId="30" borderId="14" applyNumberFormat="0" applyBorder="0">
      <alignment horizontal="right" vertical="center"/>
    </xf>
    <xf numFmtId="0" fontId="28" fillId="0" borderId="16" applyNumberFormat="0" applyFill="0" applyAlignment="0" applyProtection="0"/>
    <xf numFmtId="0" fontId="29" fillId="31" borderId="0" applyNumberFormat="0" applyBorder="0" applyAlignment="0" applyProtection="0"/>
    <xf numFmtId="0" fontId="1" fillId="0" borderId="0" applyNumberFormat="0" applyFont="0" applyFill="0" applyBorder="0" applyAlignment="0"/>
    <xf numFmtId="169" fontId="41" fillId="0" borderId="0"/>
    <xf numFmtId="0" fontId="1" fillId="0" borderId="0"/>
    <xf numFmtId="0" fontId="1" fillId="2" borderId="0"/>
    <xf numFmtId="0" fontId="1" fillId="32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33" borderId="17" applyNumberFormat="0" applyFont="0" applyAlignment="0" applyProtection="0"/>
    <xf numFmtId="0" fontId="42" fillId="34" borderId="18" applyNumberFormat="0" applyBorder="0">
      <alignment horizontal="left" vertical="center"/>
    </xf>
    <xf numFmtId="2" fontId="42" fillId="34" borderId="7" applyNumberFormat="0" applyBorder="0">
      <alignment horizontal="left" vertical="center"/>
    </xf>
    <xf numFmtId="2" fontId="40" fillId="27" borderId="19" applyNumberFormat="0" applyBorder="0">
      <alignment horizontal="left" vertical="center"/>
    </xf>
    <xf numFmtId="2" fontId="40" fillId="27" borderId="7" applyNumberFormat="0" applyBorder="0">
      <alignment horizontal="left" vertical="center"/>
    </xf>
    <xf numFmtId="0" fontId="30" fillId="22" borderId="20" applyNumberFormat="0" applyAlignment="0" applyProtection="0"/>
    <xf numFmtId="19" fontId="39" fillId="35" borderId="21" applyNumberFormat="0" applyBorder="0">
      <alignment horizontal="left" vertical="center" indent="1"/>
    </xf>
    <xf numFmtId="0" fontId="39" fillId="35" borderId="0">
      <alignment horizontal="right" vertical="center"/>
    </xf>
    <xf numFmtId="19" fontId="39" fillId="35" borderId="14" applyNumberFormat="0" applyBorder="0">
      <alignment horizontal="right" vertical="center"/>
    </xf>
    <xf numFmtId="2" fontId="43" fillId="36" borderId="9" applyBorder="0">
      <alignment horizontal="left" vertical="center" indent="1"/>
    </xf>
    <xf numFmtId="2" fontId="43" fillId="36" borderId="0">
      <alignment horizontal="center" vertical="center"/>
    </xf>
    <xf numFmtId="2" fontId="43" fillId="36" borderId="22">
      <alignment horizontal="left" vertical="center"/>
    </xf>
    <xf numFmtId="0" fontId="44" fillId="37" borderId="12">
      <alignment horizontal="center"/>
    </xf>
    <xf numFmtId="9" fontId="1" fillId="0" borderId="0" applyFont="0" applyFill="0" applyBorder="0" applyAlignment="0" applyProtection="0"/>
    <xf numFmtId="170" fontId="45" fillId="38" borderId="0" applyNumberFormat="0" applyBorder="0">
      <alignment horizontal="right" vertical="center"/>
    </xf>
    <xf numFmtId="170" fontId="45" fillId="38" borderId="0" applyNumberFormat="0" applyBorder="0">
      <alignment horizontal="right" vertical="center"/>
    </xf>
    <xf numFmtId="0" fontId="46" fillId="39" borderId="12" applyNumberFormat="0">
      <alignment horizontal="center" vertical="center"/>
    </xf>
    <xf numFmtId="0" fontId="46" fillId="39" borderId="0" applyNumberFormat="0" applyBorder="0">
      <alignment horizontal="left" vertical="center" indent="1"/>
    </xf>
    <xf numFmtId="171" fontId="47" fillId="40" borderId="0">
      <alignment horizontal="center" vertical="center"/>
    </xf>
    <xf numFmtId="172" fontId="48" fillId="41" borderId="0">
      <alignment horizontal="center" vertical="center"/>
      <protection locked="0"/>
    </xf>
    <xf numFmtId="2" fontId="49" fillId="42" borderId="18" applyNumberFormat="0" applyFill="0" applyBorder="0" applyAlignment="0">
      <alignment horizontal="center"/>
      <protection locked="0"/>
    </xf>
    <xf numFmtId="2" fontId="39" fillId="43" borderId="7" applyNumberFormat="0" applyBorder="0">
      <alignment horizontal="right" vertical="center"/>
    </xf>
    <xf numFmtId="2" fontId="39" fillId="43" borderId="0">
      <alignment horizontal="right" vertical="center"/>
    </xf>
    <xf numFmtId="2" fontId="40" fillId="44" borderId="12">
      <alignment horizontal="center" vertical="center"/>
    </xf>
    <xf numFmtId="2" fontId="40" fillId="44" borderId="0" applyNumberFormat="0" applyBorder="0">
      <alignment horizontal="left" vertical="center"/>
    </xf>
    <xf numFmtId="2" fontId="40" fillId="44" borderId="12">
      <alignment horizontal="center" vertical="center"/>
    </xf>
    <xf numFmtId="0" fontId="31" fillId="0" borderId="0" applyNumberFormat="0" applyFill="0" applyBorder="0" applyAlignment="0" applyProtection="0"/>
    <xf numFmtId="0" fontId="32" fillId="0" borderId="23" applyNumberFormat="0" applyFill="0" applyAlignment="0" applyProtection="0"/>
    <xf numFmtId="0" fontId="33" fillId="0" borderId="0" applyNumberFormat="0" applyFill="0" applyBorder="0" applyAlignment="0" applyProtection="0"/>
    <xf numFmtId="38" fontId="50" fillId="0" borderId="0" applyFont="0" applyFill="0" applyBorder="0" applyAlignment="0" applyProtection="0"/>
    <xf numFmtId="0" fontId="50" fillId="0" borderId="0"/>
  </cellStyleXfs>
  <cellXfs count="96">
    <xf numFmtId="0" fontId="0" fillId="2" borderId="0" xfId="0"/>
    <xf numFmtId="0" fontId="3" fillId="0" borderId="0" xfId="0" applyFont="1" applyFill="1" applyBorder="1"/>
    <xf numFmtId="0" fontId="5" fillId="0" borderId="0" xfId="0" applyFont="1" applyFill="1" applyBorder="1"/>
    <xf numFmtId="0" fontId="3" fillId="32" borderId="0" xfId="0" applyFont="1" applyFill="1"/>
    <xf numFmtId="0" fontId="3" fillId="43" borderId="0" xfId="0" applyFont="1" applyFill="1"/>
    <xf numFmtId="0" fontId="11" fillId="0" borderId="0" xfId="41" applyFont="1" applyFill="1" applyBorder="1" applyAlignment="1" applyProtection="1"/>
    <xf numFmtId="0" fontId="3" fillId="32" borderId="0" xfId="0" applyFont="1" applyFill="1" applyBorder="1"/>
    <xf numFmtId="14" fontId="3" fillId="32" borderId="0" xfId="0" applyNumberFormat="1" applyFont="1" applyFill="1" applyBorder="1"/>
    <xf numFmtId="0" fontId="4" fillId="32" borderId="0" xfId="0" applyFont="1" applyFill="1" applyBorder="1" applyAlignment="1">
      <alignment horizontal="center"/>
    </xf>
    <xf numFmtId="10" fontId="4" fillId="32" borderId="0" xfId="89" applyNumberFormat="1" applyFont="1" applyFill="1" applyBorder="1" applyAlignment="1">
      <alignment horizontal="center"/>
    </xf>
    <xf numFmtId="10" fontId="3" fillId="32" borderId="0" xfId="89" applyNumberFormat="1" applyFont="1" applyFill="1" applyBorder="1"/>
    <xf numFmtId="0" fontId="14" fillId="46" borderId="24" xfId="0" applyFont="1" applyFill="1" applyBorder="1" applyAlignment="1">
      <alignment horizontal="left"/>
    </xf>
    <xf numFmtId="0" fontId="3" fillId="47" borderId="21" xfId="0" applyFont="1" applyFill="1" applyBorder="1" applyAlignment="1">
      <alignment horizontal="left"/>
    </xf>
    <xf numFmtId="10" fontId="3" fillId="47" borderId="21" xfId="0" applyNumberFormat="1" applyFont="1" applyFill="1" applyBorder="1" applyAlignment="1">
      <alignment horizontal="right"/>
    </xf>
    <xf numFmtId="10" fontId="3" fillId="47" borderId="24" xfId="0" applyNumberFormat="1" applyFont="1" applyFill="1" applyBorder="1" applyAlignment="1">
      <alignment horizontal="right"/>
    </xf>
    <xf numFmtId="0" fontId="4" fillId="0" borderId="0" xfId="71" applyFont="1" applyFill="1" applyBorder="1"/>
    <xf numFmtId="0" fontId="15" fillId="0" borderId="0" xfId="41" applyFont="1" applyFill="1" applyBorder="1" applyAlignment="1" applyProtection="1">
      <alignment horizontal="left"/>
    </xf>
    <xf numFmtId="14" fontId="3" fillId="45" borderId="21" xfId="0" applyNumberFormat="1" applyFont="1" applyFill="1" applyBorder="1" applyAlignment="1"/>
    <xf numFmtId="0" fontId="3" fillId="45" borderId="21" xfId="0" applyFont="1" applyFill="1" applyBorder="1" applyAlignment="1">
      <alignment horizontal="left"/>
    </xf>
    <xf numFmtId="0" fontId="3" fillId="45" borderId="25" xfId="0" applyFont="1" applyFill="1" applyBorder="1" applyAlignment="1"/>
    <xf numFmtId="0" fontId="3" fillId="0" borderId="26" xfId="0" applyFont="1" applyFill="1" applyBorder="1"/>
    <xf numFmtId="0" fontId="13" fillId="0" borderId="26" xfId="7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/>
    <xf numFmtId="0" fontId="7" fillId="48" borderId="27" xfId="71" applyFont="1" applyFill="1" applyBorder="1"/>
    <xf numFmtId="0" fontId="16" fillId="48" borderId="4" xfId="73" applyFont="1" applyFill="1" applyBorder="1" applyAlignment="1">
      <alignment vertical="center"/>
    </xf>
    <xf numFmtId="0" fontId="6" fillId="48" borderId="28" xfId="0" applyFont="1" applyFill="1" applyBorder="1"/>
    <xf numFmtId="0" fontId="6" fillId="48" borderId="29" xfId="0" applyFont="1" applyFill="1" applyBorder="1"/>
    <xf numFmtId="0" fontId="6" fillId="48" borderId="30" xfId="0" applyFont="1" applyFill="1" applyBorder="1"/>
    <xf numFmtId="0" fontId="6" fillId="48" borderId="31" xfId="0" applyFont="1" applyFill="1" applyBorder="1"/>
    <xf numFmtId="0" fontId="6" fillId="48" borderId="30" xfId="71" applyFont="1" applyFill="1" applyBorder="1"/>
    <xf numFmtId="0" fontId="6" fillId="48" borderId="32" xfId="71" applyFont="1" applyFill="1" applyBorder="1"/>
    <xf numFmtId="0" fontId="7" fillId="48" borderId="31" xfId="0" applyFont="1" applyFill="1" applyBorder="1"/>
    <xf numFmtId="0" fontId="9" fillId="0" borderId="0" xfId="41" applyFill="1" applyBorder="1" applyAlignment="1" applyProtection="1">
      <alignment horizontal="left"/>
    </xf>
    <xf numFmtId="166" fontId="3" fillId="2" borderId="33" xfId="0" applyNumberFormat="1" applyFont="1" applyFill="1" applyBorder="1" applyAlignment="1">
      <alignment horizontal="left"/>
    </xf>
    <xf numFmtId="166" fontId="3" fillId="32" borderId="0" xfId="0" applyNumberFormat="1" applyFont="1" applyFill="1"/>
    <xf numFmtId="14" fontId="6" fillId="48" borderId="4" xfId="73" applyNumberFormat="1" applyFont="1" applyFill="1" applyBorder="1" applyAlignment="1">
      <alignment vertical="center"/>
    </xf>
    <xf numFmtId="167" fontId="14" fillId="49" borderId="34" xfId="0" applyNumberFormat="1" applyFont="1" applyFill="1" applyBorder="1" applyAlignment="1">
      <alignment horizontal="right"/>
    </xf>
    <xf numFmtId="10" fontId="3" fillId="47" borderId="33" xfId="0" applyNumberFormat="1" applyFont="1" applyFill="1" applyBorder="1" applyAlignment="1">
      <alignment horizontal="right"/>
    </xf>
    <xf numFmtId="10" fontId="3" fillId="47" borderId="8" xfId="0" applyNumberFormat="1" applyFont="1" applyFill="1" applyBorder="1" applyAlignment="1">
      <alignment horizontal="right"/>
    </xf>
    <xf numFmtId="0" fontId="6" fillId="48" borderId="35" xfId="0" applyFont="1" applyFill="1" applyBorder="1"/>
    <xf numFmtId="14" fontId="3" fillId="45" borderId="36" xfId="0" applyNumberFormat="1" applyFont="1" applyFill="1" applyBorder="1" applyAlignment="1"/>
    <xf numFmtId="10" fontId="3" fillId="47" borderId="11" xfId="0" applyNumberFormat="1" applyFont="1" applyFill="1" applyBorder="1" applyAlignment="1">
      <alignment horizontal="right"/>
    </xf>
    <xf numFmtId="14" fontId="3" fillId="45" borderId="25" xfId="0" applyNumberFormat="1" applyFont="1" applyFill="1" applyBorder="1" applyAlignment="1"/>
    <xf numFmtId="0" fontId="1" fillId="0" borderId="0" xfId="75"/>
    <xf numFmtId="0" fontId="51" fillId="0" borderId="0" xfId="75" applyFont="1"/>
    <xf numFmtId="49" fontId="1" fillId="0" borderId="0" xfId="75" applyNumberFormat="1"/>
    <xf numFmtId="0" fontId="1" fillId="0" borderId="0" xfId="75" applyAlignment="1">
      <alignment horizontal="left" vertical="center"/>
    </xf>
    <xf numFmtId="14" fontId="1" fillId="0" borderId="0" xfId="75" applyNumberFormat="1"/>
    <xf numFmtId="10" fontId="8" fillId="47" borderId="34" xfId="0" applyNumberFormat="1" applyFont="1" applyFill="1" applyBorder="1" applyAlignment="1">
      <alignment horizontal="right"/>
    </xf>
    <xf numFmtId="0" fontId="1" fillId="0" borderId="0" xfId="75" applyFont="1"/>
    <xf numFmtId="0" fontId="3" fillId="47" borderId="21" xfId="0" applyFont="1" applyFill="1" applyBorder="1" applyAlignment="1">
      <alignment horizontal="center"/>
    </xf>
    <xf numFmtId="0" fontId="52" fillId="50" borderId="12" xfId="69" applyFont="1" applyFill="1" applyBorder="1" applyAlignment="1">
      <alignment vertical="center"/>
    </xf>
    <xf numFmtId="0" fontId="1" fillId="50" borderId="12" xfId="69" applyFill="1" applyBorder="1"/>
    <xf numFmtId="0" fontId="1" fillId="0" borderId="0" xfId="69"/>
    <xf numFmtId="2" fontId="1" fillId="51" borderId="37" xfId="69" applyNumberFormat="1" applyFont="1" applyFill="1" applyBorder="1" applyAlignment="1">
      <alignment horizontal="center"/>
    </xf>
    <xf numFmtId="164" fontId="1" fillId="51" borderId="38" xfId="69" applyNumberFormat="1" applyFont="1" applyFill="1" applyBorder="1" applyAlignment="1">
      <alignment horizontal="center"/>
    </xf>
    <xf numFmtId="14" fontId="1" fillId="51" borderId="39" xfId="69" applyNumberFormat="1" applyFont="1" applyFill="1" applyBorder="1" applyAlignment="1">
      <alignment horizontal="center"/>
    </xf>
    <xf numFmtId="164" fontId="1" fillId="51" borderId="40" xfId="69" applyNumberFormat="1" applyFont="1" applyFill="1" applyBorder="1" applyAlignment="1">
      <alignment horizontal="center"/>
    </xf>
    <xf numFmtId="165" fontId="1" fillId="51" borderId="39" xfId="69" applyNumberFormat="1" applyFont="1" applyFill="1" applyBorder="1" applyAlignment="1">
      <alignment horizontal="center"/>
    </xf>
    <xf numFmtId="0" fontId="1" fillId="51" borderId="39" xfId="69" applyFont="1" applyFill="1" applyBorder="1" applyAlignment="1">
      <alignment horizontal="center"/>
    </xf>
    <xf numFmtId="0" fontId="1" fillId="51" borderId="41" xfId="69" applyFont="1" applyFill="1" applyBorder="1" applyAlignment="1">
      <alignment horizontal="center"/>
    </xf>
    <xf numFmtId="164" fontId="1" fillId="51" borderId="42" xfId="69" applyNumberFormat="1" applyFont="1" applyFill="1" applyBorder="1" applyAlignment="1">
      <alignment horizontal="center"/>
    </xf>
    <xf numFmtId="14" fontId="1" fillId="52" borderId="39" xfId="69" applyNumberFormat="1" applyFont="1" applyFill="1" applyBorder="1" applyAlignment="1">
      <alignment horizontal="center"/>
    </xf>
    <xf numFmtId="164" fontId="1" fillId="52" borderId="40" xfId="69" applyNumberFormat="1" applyFont="1" applyFill="1" applyBorder="1" applyAlignment="1">
      <alignment horizontal="center"/>
    </xf>
    <xf numFmtId="165" fontId="1" fillId="52" borderId="39" xfId="69" applyNumberFormat="1" applyFont="1" applyFill="1" applyBorder="1" applyAlignment="1">
      <alignment horizontal="center"/>
    </xf>
    <xf numFmtId="165" fontId="1" fillId="52" borderId="37" xfId="69" applyNumberFormat="1" applyFont="1" applyFill="1" applyBorder="1" applyAlignment="1">
      <alignment horizontal="center"/>
    </xf>
    <xf numFmtId="164" fontId="1" fillId="52" borderId="38" xfId="69" applyNumberFormat="1" applyFont="1" applyFill="1" applyBorder="1" applyAlignment="1">
      <alignment horizontal="center"/>
    </xf>
    <xf numFmtId="165" fontId="1" fillId="52" borderId="43" xfId="69" applyNumberFormat="1" applyFont="1" applyFill="1" applyBorder="1" applyAlignment="1">
      <alignment horizontal="center"/>
    </xf>
    <xf numFmtId="165" fontId="1" fillId="52" borderId="44" xfId="69" applyNumberFormat="1" applyFont="1" applyFill="1" applyBorder="1" applyAlignment="1">
      <alignment horizontal="center"/>
    </xf>
    <xf numFmtId="165" fontId="1" fillId="51" borderId="44" xfId="69" applyNumberFormat="1" applyFont="1" applyFill="1" applyBorder="1" applyAlignment="1">
      <alignment horizontal="center"/>
    </xf>
    <xf numFmtId="0" fontId="1" fillId="51" borderId="44" xfId="69" applyFont="1" applyFill="1" applyBorder="1" applyAlignment="1">
      <alignment horizontal="center"/>
    </xf>
    <xf numFmtId="0" fontId="1" fillId="51" borderId="45" xfId="69" applyFont="1" applyFill="1" applyBorder="1" applyAlignment="1">
      <alignment horizontal="center"/>
    </xf>
    <xf numFmtId="0" fontId="6" fillId="48" borderId="49" xfId="0" applyFont="1" applyFill="1" applyBorder="1" applyAlignment="1">
      <alignment horizontal="center"/>
    </xf>
    <xf numFmtId="0" fontId="12" fillId="48" borderId="36" xfId="0" applyFont="1" applyFill="1" applyBorder="1" applyAlignment="1">
      <alignment horizontal="center"/>
    </xf>
    <xf numFmtId="0" fontId="54" fillId="48" borderId="0" xfId="74" applyFont="1" applyFill="1" applyBorder="1" applyAlignment="1">
      <alignment horizontal="center"/>
    </xf>
    <xf numFmtId="0" fontId="3" fillId="47" borderId="8" xfId="0" applyFont="1" applyFill="1" applyBorder="1" applyAlignment="1">
      <alignment horizontal="left"/>
    </xf>
    <xf numFmtId="0" fontId="3" fillId="47" borderId="8" xfId="0" applyFont="1" applyFill="1" applyBorder="1" applyAlignment="1">
      <alignment horizontal="center"/>
    </xf>
    <xf numFmtId="0" fontId="3" fillId="47" borderId="24" xfId="0" applyFont="1" applyFill="1" applyBorder="1" applyAlignment="1">
      <alignment horizontal="left"/>
    </xf>
    <xf numFmtId="0" fontId="3" fillId="47" borderId="24" xfId="0" applyFont="1" applyFill="1" applyBorder="1" applyAlignment="1">
      <alignment horizontal="center"/>
    </xf>
    <xf numFmtId="0" fontId="55" fillId="47" borderId="8" xfId="74" applyFont="1" applyFill="1" applyBorder="1" applyAlignment="1">
      <alignment horizontal="center"/>
    </xf>
    <xf numFmtId="0" fontId="1" fillId="0" borderId="21" xfId="72" applyBorder="1" applyAlignment="1">
      <alignment horizontal="center"/>
    </xf>
    <xf numFmtId="0" fontId="55" fillId="47" borderId="24" xfId="74" applyFont="1" applyFill="1" applyBorder="1" applyAlignment="1">
      <alignment horizontal="center"/>
    </xf>
    <xf numFmtId="0" fontId="1" fillId="0" borderId="0" xfId="69" applyFont="1"/>
    <xf numFmtId="0" fontId="1" fillId="0" borderId="21" xfId="72" applyFont="1" applyBorder="1" applyAlignment="1">
      <alignment horizontal="center"/>
    </xf>
    <xf numFmtId="0" fontId="56" fillId="48" borderId="19" xfId="74" applyFont="1" applyFill="1" applyBorder="1" applyAlignment="1">
      <alignment horizontal="center"/>
    </xf>
    <xf numFmtId="0" fontId="57" fillId="48" borderId="50" xfId="74" applyFont="1" applyFill="1" applyBorder="1" applyAlignment="1">
      <alignment horizontal="center"/>
    </xf>
    <xf numFmtId="0" fontId="56" fillId="48" borderId="18" xfId="74" applyFont="1" applyFill="1" applyBorder="1" applyAlignment="1">
      <alignment horizontal="center"/>
    </xf>
    <xf numFmtId="0" fontId="56" fillId="48" borderId="14" xfId="74" applyFont="1" applyFill="1" applyBorder="1" applyAlignment="1">
      <alignment horizontal="center"/>
    </xf>
    <xf numFmtId="0" fontId="55" fillId="45" borderId="46" xfId="74" applyFont="1" applyFill="1" applyBorder="1" applyAlignment="1">
      <alignment horizontal="center"/>
    </xf>
    <xf numFmtId="173" fontId="55" fillId="47" borderId="14" xfId="74" applyNumberFormat="1" applyFont="1" applyFill="1" applyBorder="1" applyAlignment="1">
      <alignment horizontal="center"/>
    </xf>
    <xf numFmtId="14" fontId="55" fillId="45" borderId="46" xfId="74" applyNumberFormat="1" applyFont="1" applyFill="1" applyBorder="1" applyAlignment="1">
      <alignment horizontal="center"/>
    </xf>
    <xf numFmtId="0" fontId="55" fillId="47" borderId="14" xfId="74" applyFont="1" applyFill="1" applyBorder="1" applyAlignment="1">
      <alignment horizontal="center"/>
    </xf>
    <xf numFmtId="22" fontId="53" fillId="47" borderId="14" xfId="74" applyNumberFormat="1" applyFont="1" applyFill="1" applyBorder="1" applyAlignment="1">
      <alignment horizontal="center"/>
    </xf>
    <xf numFmtId="0" fontId="55" fillId="45" borderId="47" xfId="74" applyFont="1" applyFill="1" applyBorder="1" applyAlignment="1">
      <alignment horizontal="center"/>
    </xf>
    <xf numFmtId="0" fontId="55" fillId="47" borderId="48" xfId="74" applyFont="1" applyFill="1" applyBorder="1" applyAlignment="1">
      <alignment horizontal="center"/>
    </xf>
  </cellXfs>
  <cellStyles count="107">
    <cellStyle name="_Copy of Portfolios to Archeus 6-3-04 (2)" xfId="2" xr:uid="{00000000-0005-0000-0000-000000000000}"/>
    <cellStyle name="20% - Accent1" xfId="3" builtinId="30" customBuiltin="1"/>
    <cellStyle name="20% - Accent2" xfId="4" builtinId="34" customBuiltin="1"/>
    <cellStyle name="20% - Accent3" xfId="5" builtinId="38" customBuiltin="1"/>
    <cellStyle name="20% - Accent4" xfId="6" builtinId="42" customBuiltin="1"/>
    <cellStyle name="20% - Accent5" xfId="7" builtinId="46" customBuiltin="1"/>
    <cellStyle name="20% - Accent6" xfId="8" builtinId="50" customBuiltin="1"/>
    <cellStyle name="40% - Accent1" xfId="9" builtinId="31" customBuiltin="1"/>
    <cellStyle name="40% - Accent2" xfId="10" builtinId="35" customBuiltin="1"/>
    <cellStyle name="40% - Accent3" xfId="11" builtinId="39" customBuiltin="1"/>
    <cellStyle name="40% - Accent4" xfId="12" builtinId="43" customBuiltin="1"/>
    <cellStyle name="40% - Accent5" xfId="13" builtinId="47" customBuiltin="1"/>
    <cellStyle name="40% - Accent6" xfId="14" builtinId="51" customBuiltin="1"/>
    <cellStyle name="60% - Accent1" xfId="15" builtinId="32" customBuiltin="1"/>
    <cellStyle name="60% - Accent2" xfId="16" builtinId="36" customBuiltin="1"/>
    <cellStyle name="60% - Accent3" xfId="17" builtinId="40" customBuiltin="1"/>
    <cellStyle name="60% - Accent4" xfId="18" builtinId="44" customBuiltin="1"/>
    <cellStyle name="60% - Accent5" xfId="19" builtinId="48" customBuiltin="1"/>
    <cellStyle name="60% - Accent6" xfId="20" builtinId="52" customBuiltin="1"/>
    <cellStyle name="Accent1" xfId="21" builtinId="29" customBuiltin="1"/>
    <cellStyle name="Accent2" xfId="22" builtinId="33" customBuiltin="1"/>
    <cellStyle name="Accent3" xfId="23" builtinId="37" customBuiltin="1"/>
    <cellStyle name="Accent4" xfId="24" builtinId="41" customBuiltin="1"/>
    <cellStyle name="Accent5" xfId="25" builtinId="45" customBuiltin="1"/>
    <cellStyle name="Accent6" xfId="26" builtinId="49" customBuiltin="1"/>
    <cellStyle name="back" xfId="27" xr:uid="{00000000-0005-0000-0000-000019000000}"/>
    <cellStyle name="Bad" xfId="28" builtinId="27" customBuiltin="1"/>
    <cellStyle name="Calculation" xfId="29" builtinId="22" customBuiltin="1"/>
    <cellStyle name="Check Cell" xfId="30" builtinId="23" customBuiltin="1"/>
    <cellStyle name="Comma0" xfId="31" xr:uid="{00000000-0005-0000-0000-00001D000000}"/>
    <cellStyle name="Currency0" xfId="32" xr:uid="{00000000-0005-0000-0000-00001E000000}"/>
    <cellStyle name="Date" xfId="33" xr:uid="{00000000-0005-0000-0000-00001F000000}"/>
    <cellStyle name="Explanatory Text" xfId="34" builtinId="53" customBuiltin="1"/>
    <cellStyle name="Fixed" xfId="35" xr:uid="{00000000-0005-0000-0000-000021000000}"/>
    <cellStyle name="Good" xfId="36" builtinId="26" customBuiltin="1"/>
    <cellStyle name="Heading 1" xfId="37" builtinId="16" customBuiltin="1"/>
    <cellStyle name="Heading 2" xfId="38" builtinId="17" customBuiltin="1"/>
    <cellStyle name="Heading 3" xfId="39" builtinId="18" customBuiltin="1"/>
    <cellStyle name="Heading 4" xfId="40" builtinId="19" customBuiltin="1"/>
    <cellStyle name="Hyperlink" xfId="41" builtinId="8"/>
    <cellStyle name="InfoDataColumn" xfId="42" xr:uid="{00000000-0005-0000-0000-000028000000}"/>
    <cellStyle name="InfoDataRow" xfId="43" xr:uid="{00000000-0005-0000-0000-000029000000}"/>
    <cellStyle name="InfoLabelColumn" xfId="44" xr:uid="{00000000-0005-0000-0000-00002A000000}"/>
    <cellStyle name="InfoLabelRow" xfId="45" xr:uid="{00000000-0005-0000-0000-00002B000000}"/>
    <cellStyle name="InfolDataColumn" xfId="46" xr:uid="{00000000-0005-0000-0000-00002C000000}"/>
    <cellStyle name="InformationalData" xfId="47" xr:uid="{00000000-0005-0000-0000-00002D000000}"/>
    <cellStyle name="InformationalLabel" xfId="48" xr:uid="{00000000-0005-0000-0000-00002E000000}"/>
    <cellStyle name="InformationalLabelTop" xfId="49" xr:uid="{00000000-0005-0000-0000-00002F000000}"/>
    <cellStyle name="Input" xfId="50" builtinId="20" customBuiltin="1"/>
    <cellStyle name="InputData" xfId="51" xr:uid="{00000000-0005-0000-0000-000031000000}"/>
    <cellStyle name="InputDataColumn" xfId="52" xr:uid="{00000000-0005-0000-0000-000032000000}"/>
    <cellStyle name="InputDataRow" xfId="53" xr:uid="{00000000-0005-0000-0000-000033000000}"/>
    <cellStyle name="InputLabel" xfId="54" xr:uid="{00000000-0005-0000-0000-000034000000}"/>
    <cellStyle name="InputLabelColumn" xfId="55" xr:uid="{00000000-0005-0000-0000-000035000000}"/>
    <cellStyle name="InputLabelRow" xfId="56" xr:uid="{00000000-0005-0000-0000-000036000000}"/>
    <cellStyle name="InputLabelTop" xfId="57" xr:uid="{00000000-0005-0000-0000-000037000000}"/>
    <cellStyle name="IntermediateData" xfId="58" xr:uid="{00000000-0005-0000-0000-000038000000}"/>
    <cellStyle name="IntermediateDataColumn" xfId="59" xr:uid="{00000000-0005-0000-0000-000039000000}"/>
    <cellStyle name="IntermediateDataRow" xfId="60" xr:uid="{00000000-0005-0000-0000-00003A000000}"/>
    <cellStyle name="IntermediateLabel" xfId="61" xr:uid="{00000000-0005-0000-0000-00003B000000}"/>
    <cellStyle name="IntermediateLabelColumn" xfId="62" xr:uid="{00000000-0005-0000-0000-00003C000000}"/>
    <cellStyle name="IntermediateLabelRow" xfId="63" xr:uid="{00000000-0005-0000-0000-00003D000000}"/>
    <cellStyle name="InvalidCell" xfId="64" xr:uid="{00000000-0005-0000-0000-00003E000000}"/>
    <cellStyle name="Linked Cell" xfId="65" builtinId="24" customBuiltin="1"/>
    <cellStyle name="Neutral" xfId="66" builtinId="28" customBuiltin="1"/>
    <cellStyle name="NewSheet" xfId="67" xr:uid="{00000000-0005-0000-0000-000041000000}"/>
    <cellStyle name="Normal" xfId="0" builtinId="0"/>
    <cellStyle name="Normal - Style1" xfId="68" xr:uid="{00000000-0005-0000-0000-000043000000}"/>
    <cellStyle name="Normal_~0604587" xfId="69" xr:uid="{00000000-0005-0000-0000-000044000000}"/>
    <cellStyle name="Normal_Calibrating IR Curves" xfId="70" xr:uid="{00000000-0005-0000-0000-000045000000}"/>
    <cellStyle name="Normal_CDS Pricer" xfId="71" xr:uid="{00000000-0005-0000-0000-000046000000}"/>
    <cellStyle name="Normal_Config" xfId="72" xr:uid="{00000000-0005-0000-0000-000047000000}"/>
    <cellStyle name="Normal_Models" xfId="73" xr:uid="{00000000-0005-0000-0000-000048000000}"/>
    <cellStyle name="Normal_Sheet1" xfId="74" xr:uid="{00000000-0005-0000-0000-000049000000}"/>
    <cellStyle name="Normal_TestCurve5" xfId="75" xr:uid="{00000000-0005-0000-0000-00004A000000}"/>
    <cellStyle name="Note" xfId="76" builtinId="10" customBuiltin="1"/>
    <cellStyle name="ObjectDataColumn" xfId="77" xr:uid="{00000000-0005-0000-0000-00004C000000}"/>
    <cellStyle name="ObjectDataRow" xfId="78" xr:uid="{00000000-0005-0000-0000-00004D000000}"/>
    <cellStyle name="ObjectLabelColumn" xfId="79" xr:uid="{00000000-0005-0000-0000-00004E000000}"/>
    <cellStyle name="ObjectLabelRow" xfId="80" xr:uid="{00000000-0005-0000-0000-00004F000000}"/>
    <cellStyle name="Output" xfId="81" builtinId="21" customBuiltin="1"/>
    <cellStyle name="OutputData" xfId="82" xr:uid="{00000000-0005-0000-0000-000051000000}"/>
    <cellStyle name="OutputDataColumn" xfId="83" xr:uid="{00000000-0005-0000-0000-000052000000}"/>
    <cellStyle name="OutputDataRow" xfId="84" xr:uid="{00000000-0005-0000-0000-000053000000}"/>
    <cellStyle name="OutputLabel" xfId="85" xr:uid="{00000000-0005-0000-0000-000054000000}"/>
    <cellStyle name="OutputLabelColumn" xfId="86" xr:uid="{00000000-0005-0000-0000-000055000000}"/>
    <cellStyle name="OutputLabelRow" xfId="87" xr:uid="{00000000-0005-0000-0000-000056000000}"/>
    <cellStyle name="PanelLabel" xfId="88" xr:uid="{00000000-0005-0000-0000-000057000000}"/>
    <cellStyle name="Percent" xfId="89" builtinId="5"/>
    <cellStyle name="PersonalDataColumn" xfId="90" xr:uid="{00000000-0005-0000-0000-000059000000}"/>
    <cellStyle name="PersonalDataRow" xfId="91" xr:uid="{00000000-0005-0000-0000-00005A000000}"/>
    <cellStyle name="PersonalLabelColumn" xfId="92" xr:uid="{00000000-0005-0000-0000-00005B000000}"/>
    <cellStyle name="PersonalLabelRow" xfId="93" xr:uid="{00000000-0005-0000-0000-00005C000000}"/>
    <cellStyle name="result" xfId="94" xr:uid="{00000000-0005-0000-0000-00005D000000}"/>
    <cellStyle name="spreads" xfId="95" xr:uid="{00000000-0005-0000-0000-00005E000000}"/>
    <cellStyle name="Style 1" xfId="1" xr:uid="{00000000-0005-0000-0000-00005F000000}"/>
    <cellStyle name="swaptn" xfId="96" xr:uid="{00000000-0005-0000-0000-000060000000}"/>
    <cellStyle name="TableDataColumn" xfId="97" xr:uid="{00000000-0005-0000-0000-000061000000}"/>
    <cellStyle name="TableDataRow" xfId="98" xr:uid="{00000000-0005-0000-0000-000062000000}"/>
    <cellStyle name="TableLabelColumn" xfId="99" xr:uid="{00000000-0005-0000-0000-000063000000}"/>
    <cellStyle name="TableLabelRow" xfId="100" xr:uid="{00000000-0005-0000-0000-000064000000}"/>
    <cellStyle name="TableLabelTop" xfId="101" xr:uid="{00000000-0005-0000-0000-000065000000}"/>
    <cellStyle name="Title" xfId="102" builtinId="15" customBuiltin="1"/>
    <cellStyle name="Total" xfId="103" builtinId="25" customBuiltin="1"/>
    <cellStyle name="Warning Text" xfId="104" builtinId="11" customBuiltin="1"/>
    <cellStyle name="桁区切り_NewDemo" xfId="105" xr:uid="{00000000-0005-0000-0000-000069000000}"/>
    <cellStyle name="標準_NewDemo" xfId="106" xr:uid="{00000000-0005-0000-0000-00006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8630136986301437"/>
          <c:y val="2.118644067796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4152542372881355"/>
          <c:w val="0.91609589041095962"/>
          <c:h val="0.53813559322033899"/>
        </c:manualLayout>
      </c:layout>
      <c:areaChart>
        <c:grouping val="standard"/>
        <c:varyColors val="0"/>
        <c:ser>
          <c:idx val="0"/>
          <c:order val="0"/>
          <c:tx>
            <c:strRef>
              <c:f>CPIBootstrap6m!$V$58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CPIBootstrap6m!$T$59:$T$178</c:f>
              <c:numCache>
                <c:formatCode>m/d/yyyy</c:formatCode>
                <c:ptCount val="120"/>
                <c:pt idx="0">
                  <c:v>43215</c:v>
                </c:pt>
                <c:pt idx="1">
                  <c:v>43245</c:v>
                </c:pt>
                <c:pt idx="2">
                  <c:v>43275</c:v>
                </c:pt>
                <c:pt idx="3">
                  <c:v>43305</c:v>
                </c:pt>
                <c:pt idx="4">
                  <c:v>43335</c:v>
                </c:pt>
                <c:pt idx="5">
                  <c:v>43365</c:v>
                </c:pt>
                <c:pt idx="6">
                  <c:v>43395</c:v>
                </c:pt>
                <c:pt idx="7">
                  <c:v>43425</c:v>
                </c:pt>
                <c:pt idx="8">
                  <c:v>43455</c:v>
                </c:pt>
                <c:pt idx="9">
                  <c:v>43485</c:v>
                </c:pt>
                <c:pt idx="10">
                  <c:v>43515</c:v>
                </c:pt>
                <c:pt idx="11">
                  <c:v>43545</c:v>
                </c:pt>
                <c:pt idx="12">
                  <c:v>43575</c:v>
                </c:pt>
                <c:pt idx="13">
                  <c:v>43605</c:v>
                </c:pt>
                <c:pt idx="14">
                  <c:v>43635</c:v>
                </c:pt>
                <c:pt idx="15">
                  <c:v>43665</c:v>
                </c:pt>
                <c:pt idx="16">
                  <c:v>43695</c:v>
                </c:pt>
                <c:pt idx="17">
                  <c:v>43725</c:v>
                </c:pt>
                <c:pt idx="18">
                  <c:v>43755</c:v>
                </c:pt>
                <c:pt idx="19">
                  <c:v>43785</c:v>
                </c:pt>
                <c:pt idx="20">
                  <c:v>43815</c:v>
                </c:pt>
                <c:pt idx="21">
                  <c:v>43845</c:v>
                </c:pt>
                <c:pt idx="22">
                  <c:v>43875</c:v>
                </c:pt>
                <c:pt idx="23">
                  <c:v>43905</c:v>
                </c:pt>
                <c:pt idx="24">
                  <c:v>43935</c:v>
                </c:pt>
                <c:pt idx="25">
                  <c:v>43965</c:v>
                </c:pt>
                <c:pt idx="26">
                  <c:v>43995</c:v>
                </c:pt>
                <c:pt idx="27">
                  <c:v>44025</c:v>
                </c:pt>
                <c:pt idx="28">
                  <c:v>44055</c:v>
                </c:pt>
                <c:pt idx="29">
                  <c:v>44085</c:v>
                </c:pt>
                <c:pt idx="30">
                  <c:v>44115</c:v>
                </c:pt>
                <c:pt idx="31">
                  <c:v>44145</c:v>
                </c:pt>
                <c:pt idx="32">
                  <c:v>44175</c:v>
                </c:pt>
                <c:pt idx="33">
                  <c:v>44205</c:v>
                </c:pt>
                <c:pt idx="34">
                  <c:v>44235</c:v>
                </c:pt>
                <c:pt idx="35">
                  <c:v>44265</c:v>
                </c:pt>
                <c:pt idx="36">
                  <c:v>44295</c:v>
                </c:pt>
                <c:pt idx="37">
                  <c:v>44325</c:v>
                </c:pt>
                <c:pt idx="38">
                  <c:v>44355</c:v>
                </c:pt>
                <c:pt idx="39">
                  <c:v>44385</c:v>
                </c:pt>
                <c:pt idx="40">
                  <c:v>44415</c:v>
                </c:pt>
                <c:pt idx="41">
                  <c:v>44445</c:v>
                </c:pt>
                <c:pt idx="42">
                  <c:v>44475</c:v>
                </c:pt>
                <c:pt idx="43">
                  <c:v>44505</c:v>
                </c:pt>
                <c:pt idx="44">
                  <c:v>44535</c:v>
                </c:pt>
                <c:pt idx="45">
                  <c:v>44565</c:v>
                </c:pt>
                <c:pt idx="46">
                  <c:v>44595</c:v>
                </c:pt>
                <c:pt idx="47">
                  <c:v>44625</c:v>
                </c:pt>
                <c:pt idx="48">
                  <c:v>44655</c:v>
                </c:pt>
                <c:pt idx="49">
                  <c:v>44685</c:v>
                </c:pt>
                <c:pt idx="50">
                  <c:v>44715</c:v>
                </c:pt>
                <c:pt idx="51">
                  <c:v>44745</c:v>
                </c:pt>
                <c:pt idx="52">
                  <c:v>44775</c:v>
                </c:pt>
                <c:pt idx="53">
                  <c:v>44805</c:v>
                </c:pt>
                <c:pt idx="54">
                  <c:v>44835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44955</c:v>
                </c:pt>
                <c:pt idx="59">
                  <c:v>44985</c:v>
                </c:pt>
                <c:pt idx="60">
                  <c:v>45015</c:v>
                </c:pt>
                <c:pt idx="61">
                  <c:v>45045</c:v>
                </c:pt>
                <c:pt idx="62">
                  <c:v>45075</c:v>
                </c:pt>
                <c:pt idx="63">
                  <c:v>45105</c:v>
                </c:pt>
                <c:pt idx="64">
                  <c:v>45135</c:v>
                </c:pt>
                <c:pt idx="65">
                  <c:v>45165</c:v>
                </c:pt>
                <c:pt idx="66">
                  <c:v>45195</c:v>
                </c:pt>
                <c:pt idx="67">
                  <c:v>45225</c:v>
                </c:pt>
                <c:pt idx="68">
                  <c:v>45255</c:v>
                </c:pt>
                <c:pt idx="69">
                  <c:v>45285</c:v>
                </c:pt>
                <c:pt idx="70">
                  <c:v>45315</c:v>
                </c:pt>
                <c:pt idx="71">
                  <c:v>45345</c:v>
                </c:pt>
                <c:pt idx="72">
                  <c:v>45375</c:v>
                </c:pt>
                <c:pt idx="73">
                  <c:v>45405</c:v>
                </c:pt>
                <c:pt idx="74">
                  <c:v>45435</c:v>
                </c:pt>
                <c:pt idx="75">
                  <c:v>45465</c:v>
                </c:pt>
                <c:pt idx="76">
                  <c:v>45495</c:v>
                </c:pt>
                <c:pt idx="77">
                  <c:v>45525</c:v>
                </c:pt>
                <c:pt idx="78">
                  <c:v>45555</c:v>
                </c:pt>
                <c:pt idx="79">
                  <c:v>45585</c:v>
                </c:pt>
                <c:pt idx="80">
                  <c:v>45615</c:v>
                </c:pt>
                <c:pt idx="81">
                  <c:v>45645</c:v>
                </c:pt>
                <c:pt idx="82">
                  <c:v>45675</c:v>
                </c:pt>
                <c:pt idx="83">
                  <c:v>45705</c:v>
                </c:pt>
                <c:pt idx="84">
                  <c:v>45735</c:v>
                </c:pt>
                <c:pt idx="85">
                  <c:v>45765</c:v>
                </c:pt>
                <c:pt idx="86">
                  <c:v>45795</c:v>
                </c:pt>
                <c:pt idx="87">
                  <c:v>45825</c:v>
                </c:pt>
                <c:pt idx="88">
                  <c:v>45855</c:v>
                </c:pt>
                <c:pt idx="89">
                  <c:v>45885</c:v>
                </c:pt>
                <c:pt idx="90">
                  <c:v>45915</c:v>
                </c:pt>
                <c:pt idx="91">
                  <c:v>45945</c:v>
                </c:pt>
                <c:pt idx="92">
                  <c:v>45975</c:v>
                </c:pt>
                <c:pt idx="93">
                  <c:v>46005</c:v>
                </c:pt>
                <c:pt idx="94">
                  <c:v>46035</c:v>
                </c:pt>
                <c:pt idx="95">
                  <c:v>46065</c:v>
                </c:pt>
                <c:pt idx="96">
                  <c:v>46095</c:v>
                </c:pt>
                <c:pt idx="97">
                  <c:v>46125</c:v>
                </c:pt>
                <c:pt idx="98">
                  <c:v>46155</c:v>
                </c:pt>
                <c:pt idx="99">
                  <c:v>46185</c:v>
                </c:pt>
                <c:pt idx="100">
                  <c:v>46215</c:v>
                </c:pt>
                <c:pt idx="101">
                  <c:v>46245</c:v>
                </c:pt>
                <c:pt idx="102">
                  <c:v>46275</c:v>
                </c:pt>
                <c:pt idx="103">
                  <c:v>46305</c:v>
                </c:pt>
                <c:pt idx="104">
                  <c:v>46335</c:v>
                </c:pt>
                <c:pt idx="105">
                  <c:v>46365</c:v>
                </c:pt>
                <c:pt idx="106">
                  <c:v>46395</c:v>
                </c:pt>
                <c:pt idx="107">
                  <c:v>46425</c:v>
                </c:pt>
                <c:pt idx="108">
                  <c:v>46455</c:v>
                </c:pt>
                <c:pt idx="109">
                  <c:v>46485</c:v>
                </c:pt>
                <c:pt idx="110">
                  <c:v>46515</c:v>
                </c:pt>
                <c:pt idx="111">
                  <c:v>46545</c:v>
                </c:pt>
                <c:pt idx="112">
                  <c:v>46575</c:v>
                </c:pt>
                <c:pt idx="113">
                  <c:v>46605</c:v>
                </c:pt>
                <c:pt idx="114">
                  <c:v>46635</c:v>
                </c:pt>
                <c:pt idx="115">
                  <c:v>46665</c:v>
                </c:pt>
                <c:pt idx="116">
                  <c:v>46695</c:v>
                </c:pt>
                <c:pt idx="117">
                  <c:v>46725</c:v>
                </c:pt>
                <c:pt idx="118">
                  <c:v>46755</c:v>
                </c:pt>
                <c:pt idx="119">
                  <c:v>46785</c:v>
                </c:pt>
              </c:numCache>
            </c:numRef>
          </c:cat>
          <c:val>
            <c:numRef>
              <c:f>CPIBootstrap6m!$V$59:$V$178</c:f>
              <c:numCache>
                <c:formatCode>0.00%</c:formatCode>
                <c:ptCount val="120"/>
                <c:pt idx="0">
                  <c:v>2.8199999999995451E-2</c:v>
                </c:pt>
                <c:pt idx="1">
                  <c:v>2.8199999999995451E-2</c:v>
                </c:pt>
                <c:pt idx="2">
                  <c:v>2.813479230880082E-2</c:v>
                </c:pt>
                <c:pt idx="3">
                  <c:v>2.8069880292152554E-2</c:v>
                </c:pt>
                <c:pt idx="4">
                  <c:v>2.8005288307770122E-2</c:v>
                </c:pt>
                <c:pt idx="5">
                  <c:v>2.7940948712242026E-2</c:v>
                </c:pt>
                <c:pt idx="6">
                  <c:v>2.7876938222429686E-2</c:v>
                </c:pt>
                <c:pt idx="7">
                  <c:v>2.7816958170564066E-2</c:v>
                </c:pt>
                <c:pt idx="8">
                  <c:v>2.7754364100985196E-2</c:v>
                </c:pt>
                <c:pt idx="9">
                  <c:v>2.7691353665575218E-2</c:v>
                </c:pt>
                <c:pt idx="10">
                  <c:v>2.762834281302003E-2</c:v>
                </c:pt>
                <c:pt idx="11">
                  <c:v>2.7565331543316935E-2</c:v>
                </c:pt>
                <c:pt idx="12">
                  <c:v>2.7502319856460528E-2</c:v>
                </c:pt>
                <c:pt idx="13">
                  <c:v>2.7342436287923582E-2</c:v>
                </c:pt>
                <c:pt idx="14">
                  <c:v>2.7238438512355412E-2</c:v>
                </c:pt>
                <c:pt idx="15">
                  <c:v>2.7156794678880141E-2</c:v>
                </c:pt>
                <c:pt idx="16">
                  <c:v>2.7075150145073151E-2</c:v>
                </c:pt>
                <c:pt idx="17">
                  <c:v>2.6993504910910127E-2</c:v>
                </c:pt>
                <c:pt idx="18">
                  <c:v>2.6911858976393772E-2</c:v>
                </c:pt>
                <c:pt idx="19">
                  <c:v>2.6830212341483566E-2</c:v>
                </c:pt>
                <c:pt idx="20">
                  <c:v>2.6748565006220026E-2</c:v>
                </c:pt>
                <c:pt idx="21">
                  <c:v>2.6666916970543724E-2</c:v>
                </c:pt>
                <c:pt idx="22">
                  <c:v>2.6585268234454656E-2</c:v>
                </c:pt>
                <c:pt idx="23">
                  <c:v>2.6503618797944717E-2</c:v>
                </c:pt>
                <c:pt idx="24">
                  <c:v>2.6421968660997702E-2</c:v>
                </c:pt>
                <c:pt idx="25">
                  <c:v>2.6472492169058042E-2</c:v>
                </c:pt>
                <c:pt idx="26">
                  <c:v>2.6506535002113602E-2</c:v>
                </c:pt>
                <c:pt idx="27">
                  <c:v>2.6443545862002926E-2</c:v>
                </c:pt>
                <c:pt idx="28">
                  <c:v>2.63805563050226E-2</c:v>
                </c:pt>
                <c:pt idx="29">
                  <c:v>2.6317566331167219E-2</c:v>
                </c:pt>
                <c:pt idx="30">
                  <c:v>2.6254575940428682E-2</c:v>
                </c:pt>
                <c:pt idx="31">
                  <c:v>2.6191585132804285E-2</c:v>
                </c:pt>
                <c:pt idx="32">
                  <c:v>2.6128593908291326E-2</c:v>
                </c:pt>
                <c:pt idx="33">
                  <c:v>2.6065602266876303E-2</c:v>
                </c:pt>
                <c:pt idx="34">
                  <c:v>2.6002610208559207E-2</c:v>
                </c:pt>
                <c:pt idx="35">
                  <c:v>2.5939617733331938E-2</c:v>
                </c:pt>
                <c:pt idx="36">
                  <c:v>2.5876624841189095E-2</c:v>
                </c:pt>
                <c:pt idx="37">
                  <c:v>2.5990545258390691E-2</c:v>
                </c:pt>
                <c:pt idx="38">
                  <c:v>2.6209664190874782E-2</c:v>
                </c:pt>
                <c:pt idx="39">
                  <c:v>2.6170581587937575E-2</c:v>
                </c:pt>
                <c:pt idx="40">
                  <c:v>2.6131498824509825E-2</c:v>
                </c:pt>
                <c:pt idx="41">
                  <c:v>2.6092415900553705E-2</c:v>
                </c:pt>
                <c:pt idx="42">
                  <c:v>2.6053332816174574E-2</c:v>
                </c:pt>
                <c:pt idx="43">
                  <c:v>2.6014249571267078E-2</c:v>
                </c:pt>
                <c:pt idx="44">
                  <c:v>2.5975166165863633E-2</c:v>
                </c:pt>
                <c:pt idx="45">
                  <c:v>2.5936082599921011E-2</c:v>
                </c:pt>
                <c:pt idx="46">
                  <c:v>2.5896998873560784E-2</c:v>
                </c:pt>
                <c:pt idx="47">
                  <c:v>2.5857914986661384E-2</c:v>
                </c:pt>
                <c:pt idx="48">
                  <c:v>2.5818830939260629E-2</c:v>
                </c:pt>
                <c:pt idx="49">
                  <c:v>2.5637079143597735E-2</c:v>
                </c:pt>
                <c:pt idx="50">
                  <c:v>2.5191835476086982E-2</c:v>
                </c:pt>
                <c:pt idx="51">
                  <c:v>2.5130909727694606E-2</c:v>
                </c:pt>
                <c:pt idx="52">
                  <c:v>2.5069983589385874E-2</c:v>
                </c:pt>
                <c:pt idx="53">
                  <c:v>2.5009057061017598E-2</c:v>
                </c:pt>
                <c:pt idx="54">
                  <c:v>2.4948130142635711E-2</c:v>
                </c:pt>
                <c:pt idx="55">
                  <c:v>2.4887202834229405E-2</c:v>
                </c:pt>
                <c:pt idx="56">
                  <c:v>2.4826275135798676E-2</c:v>
                </c:pt>
                <c:pt idx="57">
                  <c:v>2.4765347047284097E-2</c:v>
                </c:pt>
                <c:pt idx="58">
                  <c:v>2.4704418568831543E-2</c:v>
                </c:pt>
                <c:pt idx="59">
                  <c:v>2.4643489700287031E-2</c:v>
                </c:pt>
                <c:pt idx="60">
                  <c:v>2.4582560441693786E-2</c:v>
                </c:pt>
                <c:pt idx="61">
                  <c:v>2.465468837430233E-2</c:v>
                </c:pt>
                <c:pt idx="62">
                  <c:v>2.5815338908166414E-2</c:v>
                </c:pt>
                <c:pt idx="63">
                  <c:v>2.5798045039469513E-2</c:v>
                </c:pt>
                <c:pt idx="64">
                  <c:v>2.5780751139394192E-2</c:v>
                </c:pt>
                <c:pt idx="65">
                  <c:v>2.5763457207899926E-2</c:v>
                </c:pt>
                <c:pt idx="66">
                  <c:v>2.5746163244975917E-2</c:v>
                </c:pt>
                <c:pt idx="67">
                  <c:v>2.572886925062216E-2</c:v>
                </c:pt>
                <c:pt idx="68">
                  <c:v>2.5711575224846756E-2</c:v>
                </c:pt>
                <c:pt idx="69">
                  <c:v>2.5694281167641608E-2</c:v>
                </c:pt>
                <c:pt idx="70">
                  <c:v>2.5676987079012115E-2</c:v>
                </c:pt>
                <c:pt idx="71">
                  <c:v>2.5659692958952873E-2</c:v>
                </c:pt>
                <c:pt idx="72">
                  <c:v>2.5642398807466587E-2</c:v>
                </c:pt>
                <c:pt idx="73">
                  <c:v>2.5625104624620792E-2</c:v>
                </c:pt>
                <c:pt idx="74">
                  <c:v>2.5607810410215575E-2</c:v>
                </c:pt>
                <c:pt idx="75">
                  <c:v>2.5590516164448147E-2</c:v>
                </c:pt>
                <c:pt idx="76">
                  <c:v>2.5573221887250974E-2</c:v>
                </c:pt>
                <c:pt idx="77">
                  <c:v>2.5555927578629456E-2</c:v>
                </c:pt>
                <c:pt idx="78">
                  <c:v>2.553863323857819E-2</c:v>
                </c:pt>
                <c:pt idx="79">
                  <c:v>2.5521338867099879E-2</c:v>
                </c:pt>
                <c:pt idx="80">
                  <c:v>2.5504044464189118E-2</c:v>
                </c:pt>
                <c:pt idx="81">
                  <c:v>2.5486750029854011E-2</c:v>
                </c:pt>
                <c:pt idx="82">
                  <c:v>2.5469455564089156E-2</c:v>
                </c:pt>
                <c:pt idx="83">
                  <c:v>2.5452161066899959E-2</c:v>
                </c:pt>
                <c:pt idx="84">
                  <c:v>2.5434866538351253E-2</c:v>
                </c:pt>
                <c:pt idx="85">
                  <c:v>2.5417571978229619E-2</c:v>
                </c:pt>
                <c:pt idx="86">
                  <c:v>1.8553227923602811E-2</c:v>
                </c:pt>
                <c:pt idx="87">
                  <c:v>1.4914641580439944E-2</c:v>
                </c:pt>
                <c:pt idx="88">
                  <c:v>1.4658287124988845E-2</c:v>
                </c:pt>
                <c:pt idx="89">
                  <c:v>1.4401925768544191E-2</c:v>
                </c:pt>
                <c:pt idx="90">
                  <c:v>1.414555751071426E-2</c:v>
                </c:pt>
                <c:pt idx="91">
                  <c:v>1.3889182351115434E-2</c:v>
                </c:pt>
                <c:pt idx="92">
                  <c:v>1.3632800289364089E-2</c:v>
                </c:pt>
                <c:pt idx="93">
                  <c:v>1.3376411325073908E-2</c:v>
                </c:pt>
                <c:pt idx="94">
                  <c:v>1.3120015457855868E-2</c:v>
                </c:pt>
                <c:pt idx="95">
                  <c:v>1.2863612687329051E-2</c:v>
                </c:pt>
                <c:pt idx="96">
                  <c:v>1.2607203013109839E-2</c:v>
                </c:pt>
                <c:pt idx="97">
                  <c:v>1.2350786434803807E-2</c:v>
                </c:pt>
                <c:pt idx="98">
                  <c:v>1.8151227787255864E-2</c:v>
                </c:pt>
                <c:pt idx="99">
                  <c:v>2.3374901751568866E-2</c:v>
                </c:pt>
                <c:pt idx="100">
                  <c:v>2.3350555875685314E-2</c:v>
                </c:pt>
                <c:pt idx="101">
                  <c:v>2.3326209937687897E-2</c:v>
                </c:pt>
                <c:pt idx="102">
                  <c:v>2.3301863937317258E-2</c:v>
                </c:pt>
                <c:pt idx="103">
                  <c:v>2.327751787465715E-2</c:v>
                </c:pt>
                <c:pt idx="104">
                  <c:v>2.325317174961572E-2</c:v>
                </c:pt>
                <c:pt idx="105">
                  <c:v>2.3228825562465822E-2</c:v>
                </c:pt>
                <c:pt idx="106">
                  <c:v>2.3204479312940007E-2</c:v>
                </c:pt>
                <c:pt idx="107">
                  <c:v>2.3180133001024766E-2</c:v>
                </c:pt>
                <c:pt idx="108">
                  <c:v>2.315578662701186E-2</c:v>
                </c:pt>
                <c:pt idx="109">
                  <c:v>2.3131440190612234E-2</c:v>
                </c:pt>
                <c:pt idx="110">
                  <c:v>2.5602779211518434E-2</c:v>
                </c:pt>
                <c:pt idx="111">
                  <c:v>2.9974911413189087E-2</c:v>
                </c:pt>
                <c:pt idx="112">
                  <c:v>3.0074295740340002E-2</c:v>
                </c:pt>
                <c:pt idx="113">
                  <c:v>3.0173679029061134E-2</c:v>
                </c:pt>
                <c:pt idx="114">
                  <c:v>3.0273061279371388E-2</c:v>
                </c:pt>
                <c:pt idx="115">
                  <c:v>3.037244249129778E-2</c:v>
                </c:pt>
                <c:pt idx="116">
                  <c:v>3.0471822664859222E-2</c:v>
                </c:pt>
                <c:pt idx="117">
                  <c:v>3.057120180007733E-2</c:v>
                </c:pt>
                <c:pt idx="118">
                  <c:v>3.0670579896981815E-2</c:v>
                </c:pt>
                <c:pt idx="119">
                  <c:v>3.0769956955586191E-2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73-494F-A978-C50DBA814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54112"/>
        <c:axId val="126908288"/>
      </c:areaChart>
      <c:dateAx>
        <c:axId val="1213541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908288"/>
        <c:crossesAt val="0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26908288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1354112"/>
        <c:crosses val="autoZero"/>
        <c:crossBetween val="midCat"/>
        <c:majorUnit val="2.0000000000000011E-2"/>
        <c:minorUnit val="4.000000000000007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9143835616438358"/>
          <c:y val="2.07469300013979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2406684401509824"/>
          <c:w val="0.91609589041095962"/>
          <c:h val="0.56016711003774478"/>
        </c:manualLayout>
      </c:layout>
      <c:areaChart>
        <c:grouping val="standard"/>
        <c:varyColors val="0"/>
        <c:ser>
          <c:idx val="0"/>
          <c:order val="0"/>
          <c:tx>
            <c:strRef>
              <c:f>CPIBootstrap6m!$W$58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CPIBootstrap6m!$T$59:$T$178</c:f>
              <c:numCache>
                <c:formatCode>m/d/yyyy</c:formatCode>
                <c:ptCount val="120"/>
                <c:pt idx="0">
                  <c:v>43215</c:v>
                </c:pt>
                <c:pt idx="1">
                  <c:v>43245</c:v>
                </c:pt>
                <c:pt idx="2">
                  <c:v>43275</c:v>
                </c:pt>
                <c:pt idx="3">
                  <c:v>43305</c:v>
                </c:pt>
                <c:pt idx="4">
                  <c:v>43335</c:v>
                </c:pt>
                <c:pt idx="5">
                  <c:v>43365</c:v>
                </c:pt>
                <c:pt idx="6">
                  <c:v>43395</c:v>
                </c:pt>
                <c:pt idx="7">
                  <c:v>43425</c:v>
                </c:pt>
                <c:pt idx="8">
                  <c:v>43455</c:v>
                </c:pt>
                <c:pt idx="9">
                  <c:v>43485</c:v>
                </c:pt>
                <c:pt idx="10">
                  <c:v>43515</c:v>
                </c:pt>
                <c:pt idx="11">
                  <c:v>43545</c:v>
                </c:pt>
                <c:pt idx="12">
                  <c:v>43575</c:v>
                </c:pt>
                <c:pt idx="13">
                  <c:v>43605</c:v>
                </c:pt>
                <c:pt idx="14">
                  <c:v>43635</c:v>
                </c:pt>
                <c:pt idx="15">
                  <c:v>43665</c:v>
                </c:pt>
                <c:pt idx="16">
                  <c:v>43695</c:v>
                </c:pt>
                <c:pt idx="17">
                  <c:v>43725</c:v>
                </c:pt>
                <c:pt idx="18">
                  <c:v>43755</c:v>
                </c:pt>
                <c:pt idx="19">
                  <c:v>43785</c:v>
                </c:pt>
                <c:pt idx="20">
                  <c:v>43815</c:v>
                </c:pt>
                <c:pt idx="21">
                  <c:v>43845</c:v>
                </c:pt>
                <c:pt idx="22">
                  <c:v>43875</c:v>
                </c:pt>
                <c:pt idx="23">
                  <c:v>43905</c:v>
                </c:pt>
                <c:pt idx="24">
                  <c:v>43935</c:v>
                </c:pt>
                <c:pt idx="25">
                  <c:v>43965</c:v>
                </c:pt>
                <c:pt idx="26">
                  <c:v>43995</c:v>
                </c:pt>
                <c:pt idx="27">
                  <c:v>44025</c:v>
                </c:pt>
                <c:pt idx="28">
                  <c:v>44055</c:v>
                </c:pt>
                <c:pt idx="29">
                  <c:v>44085</c:v>
                </c:pt>
                <c:pt idx="30">
                  <c:v>44115</c:v>
                </c:pt>
                <c:pt idx="31">
                  <c:v>44145</c:v>
                </c:pt>
                <c:pt idx="32">
                  <c:v>44175</c:v>
                </c:pt>
                <c:pt idx="33">
                  <c:v>44205</c:v>
                </c:pt>
                <c:pt idx="34">
                  <c:v>44235</c:v>
                </c:pt>
                <c:pt idx="35">
                  <c:v>44265</c:v>
                </c:pt>
                <c:pt idx="36">
                  <c:v>44295</c:v>
                </c:pt>
                <c:pt idx="37">
                  <c:v>44325</c:v>
                </c:pt>
                <c:pt idx="38">
                  <c:v>44355</c:v>
                </c:pt>
                <c:pt idx="39">
                  <c:v>44385</c:v>
                </c:pt>
                <c:pt idx="40">
                  <c:v>44415</c:v>
                </c:pt>
                <c:pt idx="41">
                  <c:v>44445</c:v>
                </c:pt>
                <c:pt idx="42">
                  <c:v>44475</c:v>
                </c:pt>
                <c:pt idx="43">
                  <c:v>44505</c:v>
                </c:pt>
                <c:pt idx="44">
                  <c:v>44535</c:v>
                </c:pt>
                <c:pt idx="45">
                  <c:v>44565</c:v>
                </c:pt>
                <c:pt idx="46">
                  <c:v>44595</c:v>
                </c:pt>
                <c:pt idx="47">
                  <c:v>44625</c:v>
                </c:pt>
                <c:pt idx="48">
                  <c:v>44655</c:v>
                </c:pt>
                <c:pt idx="49">
                  <c:v>44685</c:v>
                </c:pt>
                <c:pt idx="50">
                  <c:v>44715</c:v>
                </c:pt>
                <c:pt idx="51">
                  <c:v>44745</c:v>
                </c:pt>
                <c:pt idx="52">
                  <c:v>44775</c:v>
                </c:pt>
                <c:pt idx="53">
                  <c:v>44805</c:v>
                </c:pt>
                <c:pt idx="54">
                  <c:v>44835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44955</c:v>
                </c:pt>
                <c:pt idx="59">
                  <c:v>44985</c:v>
                </c:pt>
                <c:pt idx="60">
                  <c:v>45015</c:v>
                </c:pt>
                <c:pt idx="61">
                  <c:v>45045</c:v>
                </c:pt>
                <c:pt idx="62">
                  <c:v>45075</c:v>
                </c:pt>
                <c:pt idx="63">
                  <c:v>45105</c:v>
                </c:pt>
                <c:pt idx="64">
                  <c:v>45135</c:v>
                </c:pt>
                <c:pt idx="65">
                  <c:v>45165</c:v>
                </c:pt>
                <c:pt idx="66">
                  <c:v>45195</c:v>
                </c:pt>
                <c:pt idx="67">
                  <c:v>45225</c:v>
                </c:pt>
                <c:pt idx="68">
                  <c:v>45255</c:v>
                </c:pt>
                <c:pt idx="69">
                  <c:v>45285</c:v>
                </c:pt>
                <c:pt idx="70">
                  <c:v>45315</c:v>
                </c:pt>
                <c:pt idx="71">
                  <c:v>45345</c:v>
                </c:pt>
                <c:pt idx="72">
                  <c:v>45375</c:v>
                </c:pt>
                <c:pt idx="73">
                  <c:v>45405</c:v>
                </c:pt>
                <c:pt idx="74">
                  <c:v>45435</c:v>
                </c:pt>
                <c:pt idx="75">
                  <c:v>45465</c:v>
                </c:pt>
                <c:pt idx="76">
                  <c:v>45495</c:v>
                </c:pt>
                <c:pt idx="77">
                  <c:v>45525</c:v>
                </c:pt>
                <c:pt idx="78">
                  <c:v>45555</c:v>
                </c:pt>
                <c:pt idx="79">
                  <c:v>45585</c:v>
                </c:pt>
                <c:pt idx="80">
                  <c:v>45615</c:v>
                </c:pt>
                <c:pt idx="81">
                  <c:v>45645</c:v>
                </c:pt>
                <c:pt idx="82">
                  <c:v>45675</c:v>
                </c:pt>
                <c:pt idx="83">
                  <c:v>45705</c:v>
                </c:pt>
                <c:pt idx="84">
                  <c:v>45735</c:v>
                </c:pt>
                <c:pt idx="85">
                  <c:v>45765</c:v>
                </c:pt>
                <c:pt idx="86">
                  <c:v>45795</c:v>
                </c:pt>
                <c:pt idx="87">
                  <c:v>45825</c:v>
                </c:pt>
                <c:pt idx="88">
                  <c:v>45855</c:v>
                </c:pt>
                <c:pt idx="89">
                  <c:v>45885</c:v>
                </c:pt>
                <c:pt idx="90">
                  <c:v>45915</c:v>
                </c:pt>
                <c:pt idx="91">
                  <c:v>45945</c:v>
                </c:pt>
                <c:pt idx="92">
                  <c:v>45975</c:v>
                </c:pt>
                <c:pt idx="93">
                  <c:v>46005</c:v>
                </c:pt>
                <c:pt idx="94">
                  <c:v>46035</c:v>
                </c:pt>
                <c:pt idx="95">
                  <c:v>46065</c:v>
                </c:pt>
                <c:pt idx="96">
                  <c:v>46095</c:v>
                </c:pt>
                <c:pt idx="97">
                  <c:v>46125</c:v>
                </c:pt>
                <c:pt idx="98">
                  <c:v>46155</c:v>
                </c:pt>
                <c:pt idx="99">
                  <c:v>46185</c:v>
                </c:pt>
                <c:pt idx="100">
                  <c:v>46215</c:v>
                </c:pt>
                <c:pt idx="101">
                  <c:v>46245</c:v>
                </c:pt>
                <c:pt idx="102">
                  <c:v>46275</c:v>
                </c:pt>
                <c:pt idx="103">
                  <c:v>46305</c:v>
                </c:pt>
                <c:pt idx="104">
                  <c:v>46335</c:v>
                </c:pt>
                <c:pt idx="105">
                  <c:v>46365</c:v>
                </c:pt>
                <c:pt idx="106">
                  <c:v>46395</c:v>
                </c:pt>
                <c:pt idx="107">
                  <c:v>46425</c:v>
                </c:pt>
                <c:pt idx="108">
                  <c:v>46455</c:v>
                </c:pt>
                <c:pt idx="109">
                  <c:v>46485</c:v>
                </c:pt>
                <c:pt idx="110">
                  <c:v>46515</c:v>
                </c:pt>
                <c:pt idx="111">
                  <c:v>46545</c:v>
                </c:pt>
                <c:pt idx="112">
                  <c:v>46575</c:v>
                </c:pt>
                <c:pt idx="113">
                  <c:v>46605</c:v>
                </c:pt>
                <c:pt idx="114">
                  <c:v>46635</c:v>
                </c:pt>
                <c:pt idx="115">
                  <c:v>46665</c:v>
                </c:pt>
                <c:pt idx="116">
                  <c:v>46695</c:v>
                </c:pt>
                <c:pt idx="117">
                  <c:v>46725</c:v>
                </c:pt>
                <c:pt idx="118">
                  <c:v>46755</c:v>
                </c:pt>
                <c:pt idx="119">
                  <c:v>46785</c:v>
                </c:pt>
              </c:numCache>
            </c:numRef>
          </c:cat>
          <c:val>
            <c:numRef>
              <c:f>CPIBootstrap6m!$W$59:$W$178</c:f>
              <c:numCache>
                <c:formatCode>0.00%</c:formatCode>
                <c:ptCount val="120"/>
                <c:pt idx="0">
                  <c:v>2.8186662034200217E-2</c:v>
                </c:pt>
                <c:pt idx="1">
                  <c:v>2.8186662034200217E-2</c:v>
                </c:pt>
                <c:pt idx="2">
                  <c:v>2.8154111216525991E-2</c:v>
                </c:pt>
                <c:pt idx="3">
                  <c:v>2.8121658681486909E-2</c:v>
                </c:pt>
                <c:pt idx="4">
                  <c:v>2.8089310509867096E-2</c:v>
                </c:pt>
                <c:pt idx="5">
                  <c:v>2.8057054411908509E-2</c:v>
                </c:pt>
                <c:pt idx="6">
                  <c:v>2.8024899057341186E-2</c:v>
                </c:pt>
                <c:pt idx="7">
                  <c:v>2.7993376079505874E-2</c:v>
                </c:pt>
                <c:pt idx="8">
                  <c:v>2.7961922068520897E-2</c:v>
                </c:pt>
                <c:pt idx="9">
                  <c:v>2.7930467810364526E-2</c:v>
                </c:pt>
                <c:pt idx="10">
                  <c:v>2.7899013305032881E-2</c:v>
                </c:pt>
                <c:pt idx="11">
                  <c:v>2.7867558552522046E-2</c:v>
                </c:pt>
                <c:pt idx="12">
                  <c:v>2.7836103552828288E-2</c:v>
                </c:pt>
                <c:pt idx="13">
                  <c:v>2.7797208300677931E-2</c:v>
                </c:pt>
                <c:pt idx="14">
                  <c:v>2.7756452649020494E-2</c:v>
                </c:pt>
                <c:pt idx="15">
                  <c:v>2.7715696582387143E-2</c:v>
                </c:pt>
                <c:pt idx="16">
                  <c:v>2.7674940100769718E-2</c:v>
                </c:pt>
                <c:pt idx="17">
                  <c:v>2.7634183204159453E-2</c:v>
                </c:pt>
                <c:pt idx="18">
                  <c:v>2.7593425892548176E-2</c:v>
                </c:pt>
                <c:pt idx="19">
                  <c:v>2.7552668165926393E-2</c:v>
                </c:pt>
                <c:pt idx="20">
                  <c:v>2.751191002428742E-2</c:v>
                </c:pt>
                <c:pt idx="21">
                  <c:v>2.7471151467621979E-2</c:v>
                </c:pt>
                <c:pt idx="22">
                  <c:v>2.7430392495921555E-2</c:v>
                </c:pt>
                <c:pt idx="23">
                  <c:v>2.7389633109177788E-2</c:v>
                </c:pt>
                <c:pt idx="24">
                  <c:v>2.7348873307382136E-2</c:v>
                </c:pt>
                <c:pt idx="25">
                  <c:v>2.7313392227775606E-2</c:v>
                </c:pt>
                <c:pt idx="26">
                  <c:v>2.7281947852049716E-2</c:v>
                </c:pt>
                <c:pt idx="27">
                  <c:v>2.7250503229303849E-2</c:v>
                </c:pt>
                <c:pt idx="28">
                  <c:v>2.7219058359534191E-2</c:v>
                </c:pt>
                <c:pt idx="29">
                  <c:v>2.7187613242736837E-2</c:v>
                </c:pt>
                <c:pt idx="30">
                  <c:v>2.7156167878907875E-2</c:v>
                </c:pt>
                <c:pt idx="31">
                  <c:v>2.7124722268043459E-2</c:v>
                </c:pt>
                <c:pt idx="32">
                  <c:v>2.7093276410139724E-2</c:v>
                </c:pt>
                <c:pt idx="33">
                  <c:v>2.706183030519271E-2</c:v>
                </c:pt>
                <c:pt idx="34">
                  <c:v>2.7030383953198608E-2</c:v>
                </c:pt>
                <c:pt idx="35">
                  <c:v>2.6998937354153516E-2</c:v>
                </c:pt>
                <c:pt idx="36">
                  <c:v>2.6967490508053533E-2</c:v>
                </c:pt>
                <c:pt idx="37">
                  <c:v>2.6940817977172501E-2</c:v>
                </c:pt>
                <c:pt idx="38">
                  <c:v>2.6921307149018796E-2</c:v>
                </c:pt>
                <c:pt idx="39">
                  <c:v>2.6901796225761661E-2</c:v>
                </c:pt>
                <c:pt idx="40">
                  <c:v>2.6882285207400162E-2</c:v>
                </c:pt>
                <c:pt idx="41">
                  <c:v>2.6862774093932507E-2</c:v>
                </c:pt>
                <c:pt idx="42">
                  <c:v>2.6843262885359515E-2</c:v>
                </c:pt>
                <c:pt idx="43">
                  <c:v>2.6823751581679406E-2</c:v>
                </c:pt>
                <c:pt idx="44">
                  <c:v>2.6804240182891216E-2</c:v>
                </c:pt>
                <c:pt idx="45">
                  <c:v>2.6784728688993141E-2</c:v>
                </c:pt>
                <c:pt idx="46">
                  <c:v>2.6765217099986048E-2</c:v>
                </c:pt>
                <c:pt idx="47">
                  <c:v>2.6745705415868109E-2</c:v>
                </c:pt>
                <c:pt idx="48">
                  <c:v>2.6726193636638397E-2</c:v>
                </c:pt>
                <c:pt idx="49">
                  <c:v>2.6703774328104422E-2</c:v>
                </c:pt>
                <c:pt idx="50">
                  <c:v>2.6673359394301547E-2</c:v>
                </c:pt>
                <c:pt idx="51">
                  <c:v>2.6642944229387275E-2</c:v>
                </c:pt>
                <c:pt idx="52">
                  <c:v>2.6612528833359895E-2</c:v>
                </c:pt>
                <c:pt idx="53">
                  <c:v>2.6582113206214963E-2</c:v>
                </c:pt>
                <c:pt idx="54">
                  <c:v>2.6551697347948971E-2</c:v>
                </c:pt>
                <c:pt idx="55">
                  <c:v>2.6521281258558412E-2</c:v>
                </c:pt>
                <c:pt idx="56">
                  <c:v>2.6490864938039805E-2</c:v>
                </c:pt>
                <c:pt idx="57">
                  <c:v>2.646044838638871E-2</c:v>
                </c:pt>
                <c:pt idx="58">
                  <c:v>2.6430031603603417E-2</c:v>
                </c:pt>
                <c:pt idx="59">
                  <c:v>2.6399614589679498E-2</c:v>
                </c:pt>
                <c:pt idx="60">
                  <c:v>2.6369197344613439E-2</c:v>
                </c:pt>
                <c:pt idx="61">
                  <c:v>2.6340958231895431E-2</c:v>
                </c:pt>
                <c:pt idx="62">
                  <c:v>2.6332324276368776E-2</c:v>
                </c:pt>
                <c:pt idx="63">
                  <c:v>2.6323690302217696E-2</c:v>
                </c:pt>
                <c:pt idx="64">
                  <c:v>2.6315056309442912E-2</c:v>
                </c:pt>
                <c:pt idx="65">
                  <c:v>2.6306422298044418E-2</c:v>
                </c:pt>
                <c:pt idx="66">
                  <c:v>2.6297788268022093E-2</c:v>
                </c:pt>
                <c:pt idx="67">
                  <c:v>2.6289154219375849E-2</c:v>
                </c:pt>
                <c:pt idx="68">
                  <c:v>2.6280520152105646E-2</c:v>
                </c:pt>
                <c:pt idx="69">
                  <c:v>2.6271886066211371E-2</c:v>
                </c:pt>
                <c:pt idx="70">
                  <c:v>2.6263251961692945E-2</c:v>
                </c:pt>
                <c:pt idx="71">
                  <c:v>2.6254617838550313E-2</c:v>
                </c:pt>
                <c:pt idx="72">
                  <c:v>2.6245983696783357E-2</c:v>
                </c:pt>
                <c:pt idx="73">
                  <c:v>2.6237349536392916E-2</c:v>
                </c:pt>
                <c:pt idx="74">
                  <c:v>2.6228715357377107E-2</c:v>
                </c:pt>
                <c:pt idx="75">
                  <c:v>2.6220081159736772E-2</c:v>
                </c:pt>
                <c:pt idx="76">
                  <c:v>2.62114469434718E-2</c:v>
                </c:pt>
                <c:pt idx="77">
                  <c:v>2.6202812708582119E-2</c:v>
                </c:pt>
                <c:pt idx="78">
                  <c:v>2.6194178455067663E-2</c:v>
                </c:pt>
                <c:pt idx="79">
                  <c:v>2.6185544182928341E-2</c:v>
                </c:pt>
                <c:pt idx="80">
                  <c:v>2.6176909892164049E-2</c:v>
                </c:pt>
                <c:pt idx="81">
                  <c:v>2.6168275582774753E-2</c:v>
                </c:pt>
                <c:pt idx="82">
                  <c:v>2.6159641254760339E-2</c:v>
                </c:pt>
                <c:pt idx="83">
                  <c:v>2.6151006908120746E-2</c:v>
                </c:pt>
                <c:pt idx="84">
                  <c:v>2.6142372542856753E-2</c:v>
                </c:pt>
                <c:pt idx="85">
                  <c:v>2.6133738158966552E-2</c:v>
                </c:pt>
                <c:pt idx="86">
                  <c:v>2.6045576019663143E-2</c:v>
                </c:pt>
                <c:pt idx="87">
                  <c:v>2.5917646601710493E-2</c:v>
                </c:pt>
                <c:pt idx="88">
                  <c:v>2.5789713094943621E-2</c:v>
                </c:pt>
                <c:pt idx="89">
                  <c:v>2.5661775499101171E-2</c:v>
                </c:pt>
                <c:pt idx="90">
                  <c:v>2.5533833813921738E-2</c:v>
                </c:pt>
                <c:pt idx="91">
                  <c:v>2.5405888039143884E-2</c:v>
                </c:pt>
                <c:pt idx="92">
                  <c:v>2.5277938174506173E-2</c:v>
                </c:pt>
                <c:pt idx="93">
                  <c:v>2.5149984219747113E-2</c:v>
                </c:pt>
                <c:pt idx="94">
                  <c:v>2.5022026174605194E-2</c:v>
                </c:pt>
                <c:pt idx="95">
                  <c:v>2.4894064038818896E-2</c:v>
                </c:pt>
                <c:pt idx="96">
                  <c:v>2.4766097812126683E-2</c:v>
                </c:pt>
                <c:pt idx="97">
                  <c:v>2.4638127494266963E-2</c:v>
                </c:pt>
                <c:pt idx="98">
                  <c:v>2.4571923382889504E-2</c:v>
                </c:pt>
                <c:pt idx="99">
                  <c:v>2.4559767299185437E-2</c:v>
                </c:pt>
                <c:pt idx="100">
                  <c:v>2.4547611178563064E-2</c:v>
                </c:pt>
                <c:pt idx="101">
                  <c:v>2.453545502102392E-2</c:v>
                </c:pt>
                <c:pt idx="102">
                  <c:v>2.4523298826566918E-2</c:v>
                </c:pt>
                <c:pt idx="103">
                  <c:v>2.4511142595191823E-2</c:v>
                </c:pt>
                <c:pt idx="104">
                  <c:v>2.4498986326897534E-2</c:v>
                </c:pt>
                <c:pt idx="105">
                  <c:v>2.4486830021685568E-2</c:v>
                </c:pt>
                <c:pt idx="106">
                  <c:v>2.4474673679554856E-2</c:v>
                </c:pt>
                <c:pt idx="107">
                  <c:v>2.4462517300504267E-2</c:v>
                </c:pt>
                <c:pt idx="108">
                  <c:v>2.4450360884535352E-2</c:v>
                </c:pt>
                <c:pt idx="109">
                  <c:v>2.4438204431646991E-2</c:v>
                </c:pt>
                <c:pt idx="110">
                  <c:v>2.4448706175158232E-2</c:v>
                </c:pt>
                <c:pt idx="111">
                  <c:v>2.4498344434799549E-2</c:v>
                </c:pt>
                <c:pt idx="112">
                  <c:v>2.4547982078880908E-2</c:v>
                </c:pt>
                <c:pt idx="113">
                  <c:v>2.4597619107417597E-2</c:v>
                </c:pt>
                <c:pt idx="114">
                  <c:v>2.4647255520424863E-2</c:v>
                </c:pt>
                <c:pt idx="115">
                  <c:v>2.4696891317917989E-2</c:v>
                </c:pt>
                <c:pt idx="116">
                  <c:v>2.4746526499912217E-2</c:v>
                </c:pt>
                <c:pt idx="117">
                  <c:v>2.4796161066422819E-2</c:v>
                </c:pt>
                <c:pt idx="118">
                  <c:v>2.4845795017465075E-2</c:v>
                </c:pt>
                <c:pt idx="119">
                  <c:v>2.4895428353054236E-2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99-409B-B432-8D2A7359C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8688"/>
        <c:axId val="255540608"/>
      </c:areaChart>
      <c:dateAx>
        <c:axId val="2555386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4060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55540608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55538688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0086206896551785"/>
          <c:y val="2.7472527472527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82758620689655E-2"/>
          <c:y val="0.29120879120879173"/>
          <c:w val="0.89439655172413757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CPIBootstrap6m!$U$51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CPIBootstrap6m!$T$59:$T$179</c:f>
              <c:numCache>
                <c:formatCode>m/d/yyyy</c:formatCode>
                <c:ptCount val="121"/>
                <c:pt idx="0">
                  <c:v>43215</c:v>
                </c:pt>
                <c:pt idx="1">
                  <c:v>43245</c:v>
                </c:pt>
                <c:pt idx="2">
                  <c:v>43275</c:v>
                </c:pt>
                <c:pt idx="3">
                  <c:v>43305</c:v>
                </c:pt>
                <c:pt idx="4">
                  <c:v>43335</c:v>
                </c:pt>
                <c:pt idx="5">
                  <c:v>43365</c:v>
                </c:pt>
                <c:pt idx="6">
                  <c:v>43395</c:v>
                </c:pt>
                <c:pt idx="7">
                  <c:v>43425</c:v>
                </c:pt>
                <c:pt idx="8">
                  <c:v>43455</c:v>
                </c:pt>
                <c:pt idx="9">
                  <c:v>43485</c:v>
                </c:pt>
                <c:pt idx="10">
                  <c:v>43515</c:v>
                </c:pt>
                <c:pt idx="11">
                  <c:v>43545</c:v>
                </c:pt>
                <c:pt idx="12">
                  <c:v>43575</c:v>
                </c:pt>
                <c:pt idx="13">
                  <c:v>43605</c:v>
                </c:pt>
                <c:pt idx="14">
                  <c:v>43635</c:v>
                </c:pt>
                <c:pt idx="15">
                  <c:v>43665</c:v>
                </c:pt>
                <c:pt idx="16">
                  <c:v>43695</c:v>
                </c:pt>
                <c:pt idx="17">
                  <c:v>43725</c:v>
                </c:pt>
                <c:pt idx="18">
                  <c:v>43755</c:v>
                </c:pt>
                <c:pt idx="19">
                  <c:v>43785</c:v>
                </c:pt>
                <c:pt idx="20">
                  <c:v>43815</c:v>
                </c:pt>
                <c:pt idx="21">
                  <c:v>43845</c:v>
                </c:pt>
                <c:pt idx="22">
                  <c:v>43875</c:v>
                </c:pt>
                <c:pt idx="23">
                  <c:v>43905</c:v>
                </c:pt>
                <c:pt idx="24">
                  <c:v>43935</c:v>
                </c:pt>
                <c:pt idx="25">
                  <c:v>43965</c:v>
                </c:pt>
                <c:pt idx="26">
                  <c:v>43995</c:v>
                </c:pt>
                <c:pt idx="27">
                  <c:v>44025</c:v>
                </c:pt>
                <c:pt idx="28">
                  <c:v>44055</c:v>
                </c:pt>
                <c:pt idx="29">
                  <c:v>44085</c:v>
                </c:pt>
                <c:pt idx="30">
                  <c:v>44115</c:v>
                </c:pt>
                <c:pt idx="31">
                  <c:v>44145</c:v>
                </c:pt>
                <c:pt idx="32">
                  <c:v>44175</c:v>
                </c:pt>
                <c:pt idx="33">
                  <c:v>44205</c:v>
                </c:pt>
                <c:pt idx="34">
                  <c:v>44235</c:v>
                </c:pt>
                <c:pt idx="35">
                  <c:v>44265</c:v>
                </c:pt>
                <c:pt idx="36">
                  <c:v>44295</c:v>
                </c:pt>
                <c:pt idx="37">
                  <c:v>44325</c:v>
                </c:pt>
                <c:pt idx="38">
                  <c:v>44355</c:v>
                </c:pt>
                <c:pt idx="39">
                  <c:v>44385</c:v>
                </c:pt>
                <c:pt idx="40">
                  <c:v>44415</c:v>
                </c:pt>
                <c:pt idx="41">
                  <c:v>44445</c:v>
                </c:pt>
                <c:pt idx="42">
                  <c:v>44475</c:v>
                </c:pt>
                <c:pt idx="43">
                  <c:v>44505</c:v>
                </c:pt>
                <c:pt idx="44">
                  <c:v>44535</c:v>
                </c:pt>
                <c:pt idx="45">
                  <c:v>44565</c:v>
                </c:pt>
                <c:pt idx="46">
                  <c:v>44595</c:v>
                </c:pt>
                <c:pt idx="47">
                  <c:v>44625</c:v>
                </c:pt>
                <c:pt idx="48">
                  <c:v>44655</c:v>
                </c:pt>
                <c:pt idx="49">
                  <c:v>44685</c:v>
                </c:pt>
                <c:pt idx="50">
                  <c:v>44715</c:v>
                </c:pt>
                <c:pt idx="51">
                  <c:v>44745</c:v>
                </c:pt>
                <c:pt idx="52">
                  <c:v>44775</c:v>
                </c:pt>
                <c:pt idx="53">
                  <c:v>44805</c:v>
                </c:pt>
                <c:pt idx="54">
                  <c:v>44835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44955</c:v>
                </c:pt>
                <c:pt idx="59">
                  <c:v>44985</c:v>
                </c:pt>
                <c:pt idx="60">
                  <c:v>45015</c:v>
                </c:pt>
                <c:pt idx="61">
                  <c:v>45045</c:v>
                </c:pt>
                <c:pt idx="62">
                  <c:v>45075</c:v>
                </c:pt>
                <c:pt idx="63">
                  <c:v>45105</c:v>
                </c:pt>
                <c:pt idx="64">
                  <c:v>45135</c:v>
                </c:pt>
                <c:pt idx="65">
                  <c:v>45165</c:v>
                </c:pt>
                <c:pt idx="66">
                  <c:v>45195</c:v>
                </c:pt>
                <c:pt idx="67">
                  <c:v>45225</c:v>
                </c:pt>
                <c:pt idx="68">
                  <c:v>45255</c:v>
                </c:pt>
                <c:pt idx="69">
                  <c:v>45285</c:v>
                </c:pt>
                <c:pt idx="70">
                  <c:v>45315</c:v>
                </c:pt>
                <c:pt idx="71">
                  <c:v>45345</c:v>
                </c:pt>
                <c:pt idx="72">
                  <c:v>45375</c:v>
                </c:pt>
                <c:pt idx="73">
                  <c:v>45405</c:v>
                </c:pt>
                <c:pt idx="74">
                  <c:v>45435</c:v>
                </c:pt>
                <c:pt idx="75">
                  <c:v>45465</c:v>
                </c:pt>
                <c:pt idx="76">
                  <c:v>45495</c:v>
                </c:pt>
                <c:pt idx="77">
                  <c:v>45525</c:v>
                </c:pt>
                <c:pt idx="78">
                  <c:v>45555</c:v>
                </c:pt>
                <c:pt idx="79">
                  <c:v>45585</c:v>
                </c:pt>
                <c:pt idx="80">
                  <c:v>45615</c:v>
                </c:pt>
                <c:pt idx="81">
                  <c:v>45645</c:v>
                </c:pt>
                <c:pt idx="82">
                  <c:v>45675</c:v>
                </c:pt>
                <c:pt idx="83">
                  <c:v>45705</c:v>
                </c:pt>
                <c:pt idx="84">
                  <c:v>45735</c:v>
                </c:pt>
                <c:pt idx="85">
                  <c:v>45765</c:v>
                </c:pt>
                <c:pt idx="86">
                  <c:v>45795</c:v>
                </c:pt>
                <c:pt idx="87">
                  <c:v>45825</c:v>
                </c:pt>
                <c:pt idx="88">
                  <c:v>45855</c:v>
                </c:pt>
                <c:pt idx="89">
                  <c:v>45885</c:v>
                </c:pt>
                <c:pt idx="90">
                  <c:v>45915</c:v>
                </c:pt>
                <c:pt idx="91">
                  <c:v>45945</c:v>
                </c:pt>
                <c:pt idx="92">
                  <c:v>45975</c:v>
                </c:pt>
                <c:pt idx="93">
                  <c:v>46005</c:v>
                </c:pt>
                <c:pt idx="94">
                  <c:v>46035</c:v>
                </c:pt>
                <c:pt idx="95">
                  <c:v>46065</c:v>
                </c:pt>
                <c:pt idx="96">
                  <c:v>46095</c:v>
                </c:pt>
                <c:pt idx="97">
                  <c:v>46125</c:v>
                </c:pt>
                <c:pt idx="98">
                  <c:v>46155</c:v>
                </c:pt>
                <c:pt idx="99">
                  <c:v>46185</c:v>
                </c:pt>
                <c:pt idx="100">
                  <c:v>46215</c:v>
                </c:pt>
                <c:pt idx="101">
                  <c:v>46245</c:v>
                </c:pt>
                <c:pt idx="102">
                  <c:v>46275</c:v>
                </c:pt>
                <c:pt idx="103">
                  <c:v>46305</c:v>
                </c:pt>
                <c:pt idx="104">
                  <c:v>46335</c:v>
                </c:pt>
                <c:pt idx="105">
                  <c:v>46365</c:v>
                </c:pt>
                <c:pt idx="106">
                  <c:v>46395</c:v>
                </c:pt>
                <c:pt idx="107">
                  <c:v>46425</c:v>
                </c:pt>
                <c:pt idx="108">
                  <c:v>46455</c:v>
                </c:pt>
                <c:pt idx="109">
                  <c:v>46485</c:v>
                </c:pt>
                <c:pt idx="110">
                  <c:v>46515</c:v>
                </c:pt>
                <c:pt idx="111">
                  <c:v>46545</c:v>
                </c:pt>
                <c:pt idx="112">
                  <c:v>46575</c:v>
                </c:pt>
                <c:pt idx="113">
                  <c:v>46605</c:v>
                </c:pt>
                <c:pt idx="114">
                  <c:v>46635</c:v>
                </c:pt>
                <c:pt idx="115">
                  <c:v>46665</c:v>
                </c:pt>
                <c:pt idx="116">
                  <c:v>46695</c:v>
                </c:pt>
                <c:pt idx="117">
                  <c:v>46725</c:v>
                </c:pt>
                <c:pt idx="118">
                  <c:v>46755</c:v>
                </c:pt>
                <c:pt idx="119">
                  <c:v>46785</c:v>
                </c:pt>
                <c:pt idx="120">
                  <c:v>46815</c:v>
                </c:pt>
              </c:numCache>
            </c:numRef>
          </c:cat>
          <c:val>
            <c:numRef>
              <c:f>CPIBootstrap6m!$U$52:$U$172</c:f>
              <c:numCache>
                <c:formatCode>General</c:formatCode>
                <c:ptCount val="121"/>
                <c:pt idx="6">
                  <c:v>0</c:v>
                </c:pt>
                <c:pt idx="7">
                  <c:v>1</c:v>
                </c:pt>
                <c:pt idx="8">
                  <c:v>0.99768755159274702</c:v>
                </c:pt>
                <c:pt idx="9">
                  <c:v>0.99538577307281229</c:v>
                </c:pt>
                <c:pt idx="10">
                  <c:v>0.99309459118568622</c:v>
                </c:pt>
                <c:pt idx="11">
                  <c:v>0.99081393120190553</c:v>
                </c:pt>
                <c:pt idx="12">
                  <c:v>0.98854372439343274</c:v>
                </c:pt>
                <c:pt idx="13">
                  <c:v>0.98628389629096591</c:v>
                </c:pt>
                <c:pt idx="14">
                  <c:v>0.98403407426229483</c:v>
                </c:pt>
                <c:pt idx="15">
                  <c:v>0.98179442385856164</c:v>
                </c:pt>
                <c:pt idx="16">
                  <c:v>0.97956493243534559</c:v>
                </c:pt>
                <c:pt idx="17">
                  <c:v>0.97734555396862011</c:v>
                </c:pt>
                <c:pt idx="18">
                  <c:v>0.9751362426949387</c:v>
                </c:pt>
                <c:pt idx="19">
                  <c:v>0.97293695310990325</c:v>
                </c:pt>
                <c:pt idx="20">
                  <c:v>0.97075535176550798</c:v>
                </c:pt>
                <c:pt idx="21">
                  <c:v>0.96858690287800808</c:v>
                </c:pt>
                <c:pt idx="22">
                  <c:v>0.96642976851129425</c:v>
                </c:pt>
                <c:pt idx="23">
                  <c:v>0.9642838947114214</c:v>
                </c:pt>
                <c:pt idx="24">
                  <c:v>0.96214922786970658</c:v>
                </c:pt>
                <c:pt idx="25">
                  <c:v>0.96002571472053366</c:v>
                </c:pt>
                <c:pt idx="26">
                  <c:v>0.95791330233917815</c:v>
                </c:pt>
                <c:pt idx="27">
                  <c:v>0.95581193813963983</c:v>
                </c:pt>
                <c:pt idx="28">
                  <c:v>0.953721569872505</c:v>
                </c:pt>
                <c:pt idx="29">
                  <c:v>0.95164214562281224</c:v>
                </c:pt>
                <c:pt idx="30">
                  <c:v>0.94957361380793937</c:v>
                </c:pt>
                <c:pt idx="31">
                  <c:v>0.94751592317550593</c:v>
                </c:pt>
                <c:pt idx="32">
                  <c:v>0.94545877386148813</c:v>
                </c:pt>
                <c:pt idx="33">
                  <c:v>0.94340345686828853</c:v>
                </c:pt>
                <c:pt idx="34">
                  <c:v>0.9413574708857757</c:v>
                </c:pt>
                <c:pt idx="35">
                  <c:v>0.93932077461865482</c:v>
                </c:pt>
                <c:pt idx="36">
                  <c:v>0.93729332700452872</c:v>
                </c:pt>
                <c:pt idx="37">
                  <c:v>0.93527508721254959</c:v>
                </c:pt>
                <c:pt idx="38">
                  <c:v>0.93326601464207959</c:v>
                </c:pt>
                <c:pt idx="39">
                  <c:v>0.93126606892136043</c:v>
                </c:pt>
                <c:pt idx="40">
                  <c:v>0.92927520990619206</c:v>
                </c:pt>
                <c:pt idx="41">
                  <c:v>0.92729339767861885</c:v>
                </c:pt>
                <c:pt idx="42">
                  <c:v>0.92532059254562593</c:v>
                </c:pt>
                <c:pt idx="43">
                  <c:v>0.92335675503784298</c:v>
                </c:pt>
                <c:pt idx="44">
                  <c:v>0.92138847649820022</c:v>
                </c:pt>
                <c:pt idx="45">
                  <c:v>0.91940787061792539</c:v>
                </c:pt>
                <c:pt idx="46">
                  <c:v>0.91743446293596498</c:v>
                </c:pt>
                <c:pt idx="47">
                  <c:v>0.91546822538619332</c:v>
                </c:pt>
                <c:pt idx="48">
                  <c:v>0.91350913003142076</c:v>
                </c:pt>
                <c:pt idx="49">
                  <c:v>0.91155714906274987</c:v>
                </c:pt>
                <c:pt idx="50">
                  <c:v>0.90961225479896157</c:v>
                </c:pt>
                <c:pt idx="51">
                  <c:v>0.90767441968587848</c:v>
                </c:pt>
                <c:pt idx="52">
                  <c:v>0.90574361629574707</c:v>
                </c:pt>
                <c:pt idx="53">
                  <c:v>0.90381981732660654</c:v>
                </c:pt>
                <c:pt idx="54">
                  <c:v>0.90190299560169007</c:v>
                </c:pt>
                <c:pt idx="55">
                  <c:v>0.89999312406880005</c:v>
                </c:pt>
                <c:pt idx="56">
                  <c:v>0.89810068475368088</c:v>
                </c:pt>
                <c:pt idx="57">
                  <c:v>0.89624495417025096</c:v>
                </c:pt>
                <c:pt idx="58">
                  <c:v>0.89439752757905133</c:v>
                </c:pt>
                <c:pt idx="59">
                  <c:v>0.89255836946876499</c:v>
                </c:pt>
                <c:pt idx="60">
                  <c:v>0.89072744452471564</c:v>
                </c:pt>
                <c:pt idx="61">
                  <c:v>0.88890471762774748</c:v>
                </c:pt>
                <c:pt idx="62">
                  <c:v>0.88709015385312906</c:v>
                </c:pt>
                <c:pt idx="63">
                  <c:v>0.88528371846946063</c:v>
                </c:pt>
                <c:pt idx="64">
                  <c:v>0.88348537693759277</c:v>
                </c:pt>
                <c:pt idx="65">
                  <c:v>0.88169509490953268</c:v>
                </c:pt>
                <c:pt idx="66">
                  <c:v>0.87991283822739519</c:v>
                </c:pt>
                <c:pt idx="67">
                  <c:v>0.878138572922323</c:v>
                </c:pt>
                <c:pt idx="68">
                  <c:v>0.8763627003787039</c:v>
                </c:pt>
                <c:pt idx="69">
                  <c:v>0.87450716349077517</c:v>
                </c:pt>
                <c:pt idx="70">
                  <c:v>0.87265679314117617</c:v>
                </c:pt>
                <c:pt idx="71">
                  <c:v>0.87081157315841706</c:v>
                </c:pt>
                <c:pt idx="72">
                  <c:v>0.86897148742708452</c:v>
                </c:pt>
                <c:pt idx="73">
                  <c:v>0.86713651988762919</c:v>
                </c:pt>
                <c:pt idx="74">
                  <c:v>0.86530665453615618</c:v>
                </c:pt>
                <c:pt idx="75">
                  <c:v>0.86348187542421684</c:v>
                </c:pt>
                <c:pt idx="76">
                  <c:v>0.86166216665860207</c:v>
                </c:pt>
                <c:pt idx="77">
                  <c:v>0.85984751240113544</c:v>
                </c:pt>
                <c:pt idx="78">
                  <c:v>0.85803789686846765</c:v>
                </c:pt>
                <c:pt idx="79">
                  <c:v>0.85623330433187206</c:v>
                </c:pt>
                <c:pt idx="80">
                  <c:v>0.85443371911703558</c:v>
                </c:pt>
                <c:pt idx="81">
                  <c:v>0.85263912560387434</c:v>
                </c:pt>
                <c:pt idx="82">
                  <c:v>0.85084950822630356</c:v>
                </c:pt>
                <c:pt idx="83">
                  <c:v>0.84906485147205468</c:v>
                </c:pt>
                <c:pt idx="84">
                  <c:v>0.84728513988246967</c:v>
                </c:pt>
                <c:pt idx="85">
                  <c:v>0.84551035805230124</c:v>
                </c:pt>
                <c:pt idx="86">
                  <c:v>0.84374049062951373</c:v>
                </c:pt>
                <c:pt idx="87">
                  <c:v>0.84197552231508499</c:v>
                </c:pt>
                <c:pt idx="88">
                  <c:v>0.84021543786280817</c:v>
                </c:pt>
                <c:pt idx="89">
                  <c:v>0.83846022207909576</c:v>
                </c:pt>
                <c:pt idx="90">
                  <c:v>0.83670985982278301</c:v>
                </c:pt>
                <c:pt idx="91">
                  <c:v>0.83496433600492814</c:v>
                </c:pt>
                <c:pt idx="92">
                  <c:v>0.83322363558863755</c:v>
                </c:pt>
                <c:pt idx="93">
                  <c:v>0.83195496845286665</c:v>
                </c:pt>
                <c:pt idx="94">
                  <c:v>0.83093635602057592</c:v>
                </c:pt>
                <c:pt idx="95">
                  <c:v>0.82993645627770352</c:v>
                </c:pt>
                <c:pt idx="96">
                  <c:v>0.82895520548306123</c:v>
                </c:pt>
                <c:pt idx="97">
                  <c:v>0.82799254114531773</c:v>
                </c:pt>
                <c:pt idx="98">
                  <c:v>0.82704840201637497</c:v>
                </c:pt>
                <c:pt idx="99">
                  <c:v>0.82612272808488296</c:v>
                </c:pt>
                <c:pt idx="100">
                  <c:v>0.82521546056989181</c:v>
                </c:pt>
                <c:pt idx="101">
                  <c:v>0.82432654191463905</c:v>
                </c:pt>
                <c:pt idx="102">
                  <c:v>0.82345591578047272</c:v>
                </c:pt>
                <c:pt idx="103">
                  <c:v>0.822603527040908</c:v>
                </c:pt>
                <c:pt idx="104">
                  <c:v>0.82176932177581807</c:v>
                </c:pt>
                <c:pt idx="105">
                  <c:v>0.82054516543000011</c:v>
                </c:pt>
                <c:pt idx="106">
                  <c:v>0.81897173661788325</c:v>
                </c:pt>
                <c:pt idx="107">
                  <c:v>0.8174029574318179</c:v>
                </c:pt>
                <c:pt idx="108">
                  <c:v>0.81583881271231318</c:v>
                </c:pt>
                <c:pt idx="109">
                  <c:v>0.81427928735661792</c:v>
                </c:pt>
                <c:pt idx="110">
                  <c:v>0.81272436631846889</c:v>
                </c:pt>
                <c:pt idx="111">
                  <c:v>0.81117403460787452</c:v>
                </c:pt>
                <c:pt idx="112">
                  <c:v>0.80962827729086395</c:v>
                </c:pt>
                <c:pt idx="113">
                  <c:v>0.80808707948929714</c:v>
                </c:pt>
                <c:pt idx="114">
                  <c:v>0.80655042638062291</c:v>
                </c:pt>
                <c:pt idx="115">
                  <c:v>0.80501830319763523</c:v>
                </c:pt>
                <c:pt idx="116">
                  <c:v>0.80349069522828842</c:v>
                </c:pt>
                <c:pt idx="117">
                  <c:v>0.80180342978851471</c:v>
                </c:pt>
                <c:pt idx="118">
                  <c:v>0.79983288842064371</c:v>
                </c:pt>
                <c:pt idx="119">
                  <c:v>0.79786068855976666</c:v>
                </c:pt>
                <c:pt idx="120">
                  <c:v>0.79588686651699447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61-4BBA-8BB6-12DA39F93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72320"/>
        <c:axId val="102486400"/>
      </c:areaChart>
      <c:dateAx>
        <c:axId val="1024723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86400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02486400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472320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Forward Rates</a:t>
            </a:r>
          </a:p>
        </c:rich>
      </c:tx>
      <c:layout>
        <c:manualLayout>
          <c:xMode val="edge"/>
          <c:yMode val="edge"/>
          <c:x val="0.48630136986301437"/>
          <c:y val="2.11864406779661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4152542372881355"/>
          <c:w val="0.91609589041095962"/>
          <c:h val="0.53813559322033899"/>
        </c:manualLayout>
      </c:layout>
      <c:areaChart>
        <c:grouping val="standard"/>
        <c:varyColors val="0"/>
        <c:ser>
          <c:idx val="0"/>
          <c:order val="0"/>
          <c:tx>
            <c:strRef>
              <c:f>RPIBootstrap6m!$V$58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RPIBootstrap6m!$T$59:$T$178</c:f>
              <c:numCache>
                <c:formatCode>m/d/yyyy</c:formatCode>
                <c:ptCount val="120"/>
                <c:pt idx="0">
                  <c:v>43215</c:v>
                </c:pt>
                <c:pt idx="1">
                  <c:v>43245</c:v>
                </c:pt>
                <c:pt idx="2">
                  <c:v>43275</c:v>
                </c:pt>
                <c:pt idx="3">
                  <c:v>43305</c:v>
                </c:pt>
                <c:pt idx="4">
                  <c:v>43335</c:v>
                </c:pt>
                <c:pt idx="5">
                  <c:v>43365</c:v>
                </c:pt>
                <c:pt idx="6">
                  <c:v>43395</c:v>
                </c:pt>
                <c:pt idx="7">
                  <c:v>43425</c:v>
                </c:pt>
                <c:pt idx="8">
                  <c:v>43455</c:v>
                </c:pt>
                <c:pt idx="9">
                  <c:v>43485</c:v>
                </c:pt>
                <c:pt idx="10">
                  <c:v>43515</c:v>
                </c:pt>
                <c:pt idx="11">
                  <c:v>43545</c:v>
                </c:pt>
                <c:pt idx="12">
                  <c:v>43575</c:v>
                </c:pt>
                <c:pt idx="13">
                  <c:v>43605</c:v>
                </c:pt>
                <c:pt idx="14">
                  <c:v>43635</c:v>
                </c:pt>
                <c:pt idx="15">
                  <c:v>43665</c:v>
                </c:pt>
                <c:pt idx="16">
                  <c:v>43695</c:v>
                </c:pt>
                <c:pt idx="17">
                  <c:v>43725</c:v>
                </c:pt>
                <c:pt idx="18">
                  <c:v>43755</c:v>
                </c:pt>
                <c:pt idx="19">
                  <c:v>43785</c:v>
                </c:pt>
                <c:pt idx="20">
                  <c:v>43815</c:v>
                </c:pt>
                <c:pt idx="21">
                  <c:v>43845</c:v>
                </c:pt>
                <c:pt idx="22">
                  <c:v>43875</c:v>
                </c:pt>
                <c:pt idx="23">
                  <c:v>43905</c:v>
                </c:pt>
                <c:pt idx="24">
                  <c:v>43935</c:v>
                </c:pt>
                <c:pt idx="25">
                  <c:v>43965</c:v>
                </c:pt>
                <c:pt idx="26">
                  <c:v>43995</c:v>
                </c:pt>
                <c:pt idx="27">
                  <c:v>44025</c:v>
                </c:pt>
                <c:pt idx="28">
                  <c:v>44055</c:v>
                </c:pt>
                <c:pt idx="29">
                  <c:v>44085</c:v>
                </c:pt>
                <c:pt idx="30">
                  <c:v>44115</c:v>
                </c:pt>
                <c:pt idx="31">
                  <c:v>44145</c:v>
                </c:pt>
                <c:pt idx="32">
                  <c:v>44175</c:v>
                </c:pt>
                <c:pt idx="33">
                  <c:v>44205</c:v>
                </c:pt>
                <c:pt idx="34">
                  <c:v>44235</c:v>
                </c:pt>
                <c:pt idx="35">
                  <c:v>44265</c:v>
                </c:pt>
                <c:pt idx="36">
                  <c:v>44295</c:v>
                </c:pt>
                <c:pt idx="37">
                  <c:v>44325</c:v>
                </c:pt>
                <c:pt idx="38">
                  <c:v>44355</c:v>
                </c:pt>
                <c:pt idx="39">
                  <c:v>44385</c:v>
                </c:pt>
                <c:pt idx="40">
                  <c:v>44415</c:v>
                </c:pt>
                <c:pt idx="41">
                  <c:v>44445</c:v>
                </c:pt>
                <c:pt idx="42">
                  <c:v>44475</c:v>
                </c:pt>
                <c:pt idx="43">
                  <c:v>44505</c:v>
                </c:pt>
                <c:pt idx="44">
                  <c:v>44535</c:v>
                </c:pt>
                <c:pt idx="45">
                  <c:v>44565</c:v>
                </c:pt>
                <c:pt idx="46">
                  <c:v>44595</c:v>
                </c:pt>
                <c:pt idx="47">
                  <c:v>44625</c:v>
                </c:pt>
                <c:pt idx="48">
                  <c:v>44655</c:v>
                </c:pt>
                <c:pt idx="49">
                  <c:v>44685</c:v>
                </c:pt>
                <c:pt idx="50">
                  <c:v>44715</c:v>
                </c:pt>
                <c:pt idx="51">
                  <c:v>44745</c:v>
                </c:pt>
                <c:pt idx="52">
                  <c:v>44775</c:v>
                </c:pt>
                <c:pt idx="53">
                  <c:v>44805</c:v>
                </c:pt>
                <c:pt idx="54">
                  <c:v>44835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44955</c:v>
                </c:pt>
                <c:pt idx="59">
                  <c:v>44985</c:v>
                </c:pt>
                <c:pt idx="60">
                  <c:v>45015</c:v>
                </c:pt>
                <c:pt idx="61">
                  <c:v>45045</c:v>
                </c:pt>
                <c:pt idx="62">
                  <c:v>45075</c:v>
                </c:pt>
                <c:pt idx="63">
                  <c:v>45105</c:v>
                </c:pt>
                <c:pt idx="64">
                  <c:v>45135</c:v>
                </c:pt>
                <c:pt idx="65">
                  <c:v>45165</c:v>
                </c:pt>
                <c:pt idx="66">
                  <c:v>45195</c:v>
                </c:pt>
                <c:pt idx="67">
                  <c:v>45225</c:v>
                </c:pt>
                <c:pt idx="68">
                  <c:v>45255</c:v>
                </c:pt>
                <c:pt idx="69">
                  <c:v>45285</c:v>
                </c:pt>
                <c:pt idx="70">
                  <c:v>45315</c:v>
                </c:pt>
                <c:pt idx="71">
                  <c:v>45345</c:v>
                </c:pt>
                <c:pt idx="72">
                  <c:v>45375</c:v>
                </c:pt>
                <c:pt idx="73">
                  <c:v>45405</c:v>
                </c:pt>
                <c:pt idx="74">
                  <c:v>45435</c:v>
                </c:pt>
                <c:pt idx="75">
                  <c:v>45465</c:v>
                </c:pt>
                <c:pt idx="76">
                  <c:v>45495</c:v>
                </c:pt>
                <c:pt idx="77">
                  <c:v>45525</c:v>
                </c:pt>
                <c:pt idx="78">
                  <c:v>45555</c:v>
                </c:pt>
                <c:pt idx="79">
                  <c:v>45585</c:v>
                </c:pt>
                <c:pt idx="80">
                  <c:v>45615</c:v>
                </c:pt>
                <c:pt idx="81">
                  <c:v>45645</c:v>
                </c:pt>
                <c:pt idx="82">
                  <c:v>45675</c:v>
                </c:pt>
                <c:pt idx="83">
                  <c:v>45705</c:v>
                </c:pt>
                <c:pt idx="84">
                  <c:v>45735</c:v>
                </c:pt>
                <c:pt idx="85">
                  <c:v>45765</c:v>
                </c:pt>
                <c:pt idx="86">
                  <c:v>45795</c:v>
                </c:pt>
                <c:pt idx="87">
                  <c:v>45825</c:v>
                </c:pt>
                <c:pt idx="88">
                  <c:v>45855</c:v>
                </c:pt>
                <c:pt idx="89">
                  <c:v>45885</c:v>
                </c:pt>
                <c:pt idx="90">
                  <c:v>45915</c:v>
                </c:pt>
                <c:pt idx="91">
                  <c:v>45945</c:v>
                </c:pt>
                <c:pt idx="92">
                  <c:v>45975</c:v>
                </c:pt>
                <c:pt idx="93">
                  <c:v>46005</c:v>
                </c:pt>
                <c:pt idx="94">
                  <c:v>46035</c:v>
                </c:pt>
                <c:pt idx="95">
                  <c:v>46065</c:v>
                </c:pt>
                <c:pt idx="96">
                  <c:v>46095</c:v>
                </c:pt>
                <c:pt idx="97">
                  <c:v>46125</c:v>
                </c:pt>
                <c:pt idx="98">
                  <c:v>46155</c:v>
                </c:pt>
                <c:pt idx="99">
                  <c:v>46185</c:v>
                </c:pt>
                <c:pt idx="100">
                  <c:v>46215</c:v>
                </c:pt>
                <c:pt idx="101">
                  <c:v>46245</c:v>
                </c:pt>
                <c:pt idx="102">
                  <c:v>46275</c:v>
                </c:pt>
                <c:pt idx="103">
                  <c:v>46305</c:v>
                </c:pt>
                <c:pt idx="104">
                  <c:v>46335</c:v>
                </c:pt>
                <c:pt idx="105">
                  <c:v>46365</c:v>
                </c:pt>
                <c:pt idx="106">
                  <c:v>46395</c:v>
                </c:pt>
                <c:pt idx="107">
                  <c:v>46425</c:v>
                </c:pt>
                <c:pt idx="108">
                  <c:v>46455</c:v>
                </c:pt>
                <c:pt idx="109">
                  <c:v>46485</c:v>
                </c:pt>
                <c:pt idx="110">
                  <c:v>46515</c:v>
                </c:pt>
                <c:pt idx="111">
                  <c:v>46545</c:v>
                </c:pt>
                <c:pt idx="112">
                  <c:v>46575</c:v>
                </c:pt>
                <c:pt idx="113">
                  <c:v>46605</c:v>
                </c:pt>
                <c:pt idx="114">
                  <c:v>46635</c:v>
                </c:pt>
                <c:pt idx="115">
                  <c:v>46665</c:v>
                </c:pt>
                <c:pt idx="116">
                  <c:v>46695</c:v>
                </c:pt>
                <c:pt idx="117">
                  <c:v>46725</c:v>
                </c:pt>
                <c:pt idx="118">
                  <c:v>46755</c:v>
                </c:pt>
                <c:pt idx="119">
                  <c:v>46785</c:v>
                </c:pt>
              </c:numCache>
            </c:numRef>
          </c:cat>
          <c:val>
            <c:numRef>
              <c:f>RPIBootstrap6m!$V$59:$V$178</c:f>
              <c:numCache>
                <c:formatCode>0.00%</c:formatCode>
                <c:ptCount val="120"/>
                <c:pt idx="0">
                  <c:v>2.8199999999995451E-2</c:v>
                </c:pt>
                <c:pt idx="1">
                  <c:v>2.8199999999995451E-2</c:v>
                </c:pt>
                <c:pt idx="2">
                  <c:v>2.813479230880082E-2</c:v>
                </c:pt>
                <c:pt idx="3">
                  <c:v>2.8069880292152554E-2</c:v>
                </c:pt>
                <c:pt idx="4">
                  <c:v>2.8005294721648515E-2</c:v>
                </c:pt>
                <c:pt idx="5">
                  <c:v>2.7940941471972531E-2</c:v>
                </c:pt>
                <c:pt idx="6">
                  <c:v>2.7876939048850507E-2</c:v>
                </c:pt>
                <c:pt idx="7">
                  <c:v>2.7667716418293575E-2</c:v>
                </c:pt>
                <c:pt idx="8">
                  <c:v>2.7543528235782877E-2</c:v>
                </c:pt>
                <c:pt idx="9">
                  <c:v>2.7433136081080334E-2</c:v>
                </c:pt>
                <c:pt idx="10">
                  <c:v>2.7322742646027558E-2</c:v>
                </c:pt>
                <c:pt idx="11">
                  <c:v>2.7212347930557008E-2</c:v>
                </c:pt>
                <c:pt idx="12">
                  <c:v>2.7101951934671391E-2</c:v>
                </c:pt>
                <c:pt idx="13">
                  <c:v>2.7260741555668488E-2</c:v>
                </c:pt>
                <c:pt idx="14">
                  <c:v>2.7316002586688908E-2</c:v>
                </c:pt>
                <c:pt idx="15">
                  <c:v>2.7264771254970215E-2</c:v>
                </c:pt>
                <c:pt idx="16">
                  <c:v>2.7213539647459133E-2</c:v>
                </c:pt>
                <c:pt idx="17">
                  <c:v>2.716230776419078E-2</c:v>
                </c:pt>
                <c:pt idx="18">
                  <c:v>2.7111075605151653E-2</c:v>
                </c:pt>
                <c:pt idx="19">
                  <c:v>2.7059843170339049E-2</c:v>
                </c:pt>
                <c:pt idx="20">
                  <c:v>2.7008610459744859E-2</c:v>
                </c:pt>
                <c:pt idx="21">
                  <c:v>2.6957377473374493E-2</c:v>
                </c:pt>
                <c:pt idx="22">
                  <c:v>2.6906144211217137E-2</c:v>
                </c:pt>
                <c:pt idx="23">
                  <c:v>2.6854910673294412E-2</c:v>
                </c:pt>
                <c:pt idx="24">
                  <c:v>2.6803676859541475E-2</c:v>
                </c:pt>
                <c:pt idx="25">
                  <c:v>2.6654270289206711E-2</c:v>
                </c:pt>
                <c:pt idx="26">
                  <c:v>2.6517105503558531E-2</c:v>
                </c:pt>
                <c:pt idx="27">
                  <c:v>2.6452009397396597E-2</c:v>
                </c:pt>
                <c:pt idx="28">
                  <c:v>2.6386912846039334E-2</c:v>
                </c:pt>
                <c:pt idx="29">
                  <c:v>2.6321815849403001E-2</c:v>
                </c:pt>
                <c:pt idx="30">
                  <c:v>2.6256718407557833E-2</c:v>
                </c:pt>
                <c:pt idx="31">
                  <c:v>2.6191620520471415E-2</c:v>
                </c:pt>
                <c:pt idx="32">
                  <c:v>2.6126522188165358E-2</c:v>
                </c:pt>
                <c:pt idx="33">
                  <c:v>2.6061423410547808E-2</c:v>
                </c:pt>
                <c:pt idx="34">
                  <c:v>2.5996324187699815E-2</c:v>
                </c:pt>
                <c:pt idx="35">
                  <c:v>2.5931224519586255E-2</c:v>
                </c:pt>
                <c:pt idx="36">
                  <c:v>2.5866124406231445E-2</c:v>
                </c:pt>
                <c:pt idx="37">
                  <c:v>2.5964268732720803E-2</c:v>
                </c:pt>
                <c:pt idx="38">
                  <c:v>2.6159483357344453E-2</c:v>
                </c:pt>
                <c:pt idx="39">
                  <c:v>2.6116446179307567E-2</c:v>
                </c:pt>
                <c:pt idx="40">
                  <c:v>2.6073408806624527E-2</c:v>
                </c:pt>
                <c:pt idx="41">
                  <c:v>2.6030371239400701E-2</c:v>
                </c:pt>
                <c:pt idx="42">
                  <c:v>2.5987333477522617E-2</c:v>
                </c:pt>
                <c:pt idx="43">
                  <c:v>2.594429552099568E-2</c:v>
                </c:pt>
                <c:pt idx="44">
                  <c:v>2.5901257369919845E-2</c:v>
                </c:pt>
                <c:pt idx="45">
                  <c:v>2.5858219024192459E-2</c:v>
                </c:pt>
                <c:pt idx="46">
                  <c:v>2.5815180483800011E-2</c:v>
                </c:pt>
                <c:pt idx="47">
                  <c:v>2.577214174886407E-2</c:v>
                </c:pt>
                <c:pt idx="48">
                  <c:v>2.5729102819263067E-2</c:v>
                </c:pt>
                <c:pt idx="49">
                  <c:v>2.5583833041499544E-2</c:v>
                </c:pt>
                <c:pt idx="50">
                  <c:v>2.5193869608736336E-2</c:v>
                </c:pt>
                <c:pt idx="51">
                  <c:v>2.5132943435031991E-2</c:v>
                </c:pt>
                <c:pt idx="52">
                  <c:v>2.5072016871362662E-2</c:v>
                </c:pt>
                <c:pt idx="53">
                  <c:v>2.5011089917720237E-2</c:v>
                </c:pt>
                <c:pt idx="54">
                  <c:v>2.4950162573964246E-2</c:v>
                </c:pt>
                <c:pt idx="55">
                  <c:v>2.4889234840227054E-2</c:v>
                </c:pt>
                <c:pt idx="56">
                  <c:v>2.4828306716505971E-2</c:v>
                </c:pt>
                <c:pt idx="57">
                  <c:v>2.4767378202649699E-2</c:v>
                </c:pt>
                <c:pt idx="58">
                  <c:v>2.4706449298798727E-2</c:v>
                </c:pt>
                <c:pt idx="59">
                  <c:v>2.464552000495035E-2</c:v>
                </c:pt>
                <c:pt idx="60">
                  <c:v>2.4584590320947879E-2</c:v>
                </c:pt>
                <c:pt idx="61">
                  <c:v>2.461398622809885E-2</c:v>
                </c:pt>
                <c:pt idx="62">
                  <c:v>2.5841384604313844E-2</c:v>
                </c:pt>
                <c:pt idx="63">
                  <c:v>2.5824887712642575E-2</c:v>
                </c:pt>
                <c:pt idx="64">
                  <c:v>2.580839079243491E-2</c:v>
                </c:pt>
                <c:pt idx="65">
                  <c:v>2.5791893843512548E-2</c:v>
                </c:pt>
                <c:pt idx="66">
                  <c:v>2.577539686605379E-2</c:v>
                </c:pt>
                <c:pt idx="67">
                  <c:v>2.5758899859996503E-2</c:v>
                </c:pt>
                <c:pt idx="68">
                  <c:v>2.5742402825343385E-2</c:v>
                </c:pt>
                <c:pt idx="69">
                  <c:v>2.5725905762091734E-2</c:v>
                </c:pt>
                <c:pt idx="70">
                  <c:v>2.5709408670244255E-2</c:v>
                </c:pt>
                <c:pt idx="71">
                  <c:v>2.5692911549860382E-2</c:v>
                </c:pt>
                <c:pt idx="72">
                  <c:v>2.5676414400753706E-2</c:v>
                </c:pt>
                <c:pt idx="73">
                  <c:v>2.5659917223113338E-2</c:v>
                </c:pt>
                <c:pt idx="74">
                  <c:v>2.5643420016877139E-2</c:v>
                </c:pt>
                <c:pt idx="75">
                  <c:v>2.5626922782039707E-2</c:v>
                </c:pt>
                <c:pt idx="76">
                  <c:v>2.5610425518609148E-2</c:v>
                </c:pt>
                <c:pt idx="77">
                  <c:v>2.5593928226577356E-2</c:v>
                </c:pt>
                <c:pt idx="78">
                  <c:v>2.5577430905947034E-2</c:v>
                </c:pt>
                <c:pt idx="79">
                  <c:v>2.5560933556791121E-2</c:v>
                </c:pt>
                <c:pt idx="80">
                  <c:v>2.5544436178893497E-2</c:v>
                </c:pt>
                <c:pt idx="81">
                  <c:v>2.5527938772472985E-2</c:v>
                </c:pt>
                <c:pt idx="82">
                  <c:v>2.5511441337448537E-2</c:v>
                </c:pt>
                <c:pt idx="83">
                  <c:v>2.5494943873828262E-2</c:v>
                </c:pt>
                <c:pt idx="84">
                  <c:v>2.5478446381609454E-2</c:v>
                </c:pt>
                <c:pt idx="85">
                  <c:v>2.5461948860792116E-2</c:v>
                </c:pt>
                <c:pt idx="86">
                  <c:v>1.856905647497557E-2</c:v>
                </c:pt>
                <c:pt idx="87">
                  <c:v>1.4915753513908206E-2</c:v>
                </c:pt>
                <c:pt idx="88">
                  <c:v>1.4659172184571282E-2</c:v>
                </c:pt>
                <c:pt idx="89">
                  <c:v>1.440258394187314E-2</c:v>
                </c:pt>
                <c:pt idx="90">
                  <c:v>1.4145988785659794E-2</c:v>
                </c:pt>
                <c:pt idx="91">
                  <c:v>1.3889386715463877E-2</c:v>
                </c:pt>
                <c:pt idx="92">
                  <c:v>1.3632777730901768E-2</c:v>
                </c:pt>
                <c:pt idx="93">
                  <c:v>1.3376161831668195E-2</c:v>
                </c:pt>
                <c:pt idx="94">
                  <c:v>1.3119539017133697E-2</c:v>
                </c:pt>
                <c:pt idx="95">
                  <c:v>1.2862909287152391E-2</c:v>
                </c:pt>
                <c:pt idx="96">
                  <c:v>1.2606272641259611E-2</c:v>
                </c:pt>
                <c:pt idx="97">
                  <c:v>1.2349629079066338E-2</c:v>
                </c:pt>
                <c:pt idx="98">
                  <c:v>1.8151156430784649E-2</c:v>
                </c:pt>
                <c:pt idx="99">
                  <c:v>2.3375792142937574E-2</c:v>
                </c:pt>
                <c:pt idx="100">
                  <c:v>2.3351269962643473E-2</c:v>
                </c:pt>
                <c:pt idx="101">
                  <c:v>2.3326747719152181E-2</c:v>
                </c:pt>
                <c:pt idx="102">
                  <c:v>2.3302225412471806E-2</c:v>
                </c:pt>
                <c:pt idx="103">
                  <c:v>2.3277703042594244E-2</c:v>
                </c:pt>
                <c:pt idx="104">
                  <c:v>2.3253180609524898E-2</c:v>
                </c:pt>
                <c:pt idx="105">
                  <c:v>2.322865811325836E-2</c:v>
                </c:pt>
                <c:pt idx="106">
                  <c:v>2.3204135553797339E-2</c:v>
                </c:pt>
                <c:pt idx="107">
                  <c:v>2.3179612931141829E-2</c:v>
                </c:pt>
                <c:pt idx="108">
                  <c:v>2.3155090245291832E-2</c:v>
                </c:pt>
                <c:pt idx="109">
                  <c:v>2.3130567496244647E-2</c:v>
                </c:pt>
                <c:pt idx="110">
                  <c:v>2.5574283372994389E-2</c:v>
                </c:pt>
                <c:pt idx="111">
                  <c:v>2.9897875433011922E-2</c:v>
                </c:pt>
                <c:pt idx="112">
                  <c:v>2.9995723439070088E-2</c:v>
                </c:pt>
                <c:pt idx="113">
                  <c:v>3.0093570438563162E-2</c:v>
                </c:pt>
                <c:pt idx="114">
                  <c:v>3.0191416431407398E-2</c:v>
                </c:pt>
                <c:pt idx="115">
                  <c:v>3.0289261417926983E-2</c:v>
                </c:pt>
                <c:pt idx="116">
                  <c:v>3.0387105397843655E-2</c:v>
                </c:pt>
                <c:pt idx="117">
                  <c:v>3.0484948371276282E-2</c:v>
                </c:pt>
                <c:pt idx="118">
                  <c:v>3.058279033825188E-2</c:v>
                </c:pt>
                <c:pt idx="119">
                  <c:v>3.0680631298783956E-2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8-471A-BBAC-374BA8F6B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51456"/>
        <c:axId val="107652992"/>
      </c:areaChart>
      <c:dateAx>
        <c:axId val="10765145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52992"/>
        <c:crossesAt val="0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07652992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51456"/>
        <c:crosses val="autoZero"/>
        <c:crossBetween val="midCat"/>
        <c:majorUnit val="2.0000000000000011E-2"/>
        <c:minorUnit val="4.000000000000007E-3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Spot Rates</a:t>
            </a:r>
          </a:p>
        </c:rich>
      </c:tx>
      <c:layout>
        <c:manualLayout>
          <c:xMode val="edge"/>
          <c:yMode val="edge"/>
          <c:x val="0.49143835616438358"/>
          <c:y val="2.23214285714285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054794520548073E-2"/>
          <c:y val="0.24553571428571427"/>
          <c:w val="0.91609589041095962"/>
          <c:h val="0.5223214285714286"/>
        </c:manualLayout>
      </c:layout>
      <c:areaChart>
        <c:grouping val="standard"/>
        <c:varyColors val="0"/>
        <c:ser>
          <c:idx val="0"/>
          <c:order val="0"/>
          <c:tx>
            <c:strRef>
              <c:f>RPIBootstrap6m!$W$58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RPIBootstrap6m!$T$59:$T$178</c:f>
              <c:numCache>
                <c:formatCode>m/d/yyyy</c:formatCode>
                <c:ptCount val="120"/>
                <c:pt idx="0">
                  <c:v>43215</c:v>
                </c:pt>
                <c:pt idx="1">
                  <c:v>43245</c:v>
                </c:pt>
                <c:pt idx="2">
                  <c:v>43275</c:v>
                </c:pt>
                <c:pt idx="3">
                  <c:v>43305</c:v>
                </c:pt>
                <c:pt idx="4">
                  <c:v>43335</c:v>
                </c:pt>
                <c:pt idx="5">
                  <c:v>43365</c:v>
                </c:pt>
                <c:pt idx="6">
                  <c:v>43395</c:v>
                </c:pt>
                <c:pt idx="7">
                  <c:v>43425</c:v>
                </c:pt>
                <c:pt idx="8">
                  <c:v>43455</c:v>
                </c:pt>
                <c:pt idx="9">
                  <c:v>43485</c:v>
                </c:pt>
                <c:pt idx="10">
                  <c:v>43515</c:v>
                </c:pt>
                <c:pt idx="11">
                  <c:v>43545</c:v>
                </c:pt>
                <c:pt idx="12">
                  <c:v>43575</c:v>
                </c:pt>
                <c:pt idx="13">
                  <c:v>43605</c:v>
                </c:pt>
                <c:pt idx="14">
                  <c:v>43635</c:v>
                </c:pt>
                <c:pt idx="15">
                  <c:v>43665</c:v>
                </c:pt>
                <c:pt idx="16">
                  <c:v>43695</c:v>
                </c:pt>
                <c:pt idx="17">
                  <c:v>43725</c:v>
                </c:pt>
                <c:pt idx="18">
                  <c:v>43755</c:v>
                </c:pt>
                <c:pt idx="19">
                  <c:v>43785</c:v>
                </c:pt>
                <c:pt idx="20">
                  <c:v>43815</c:v>
                </c:pt>
                <c:pt idx="21">
                  <c:v>43845</c:v>
                </c:pt>
                <c:pt idx="22">
                  <c:v>43875</c:v>
                </c:pt>
                <c:pt idx="23">
                  <c:v>43905</c:v>
                </c:pt>
                <c:pt idx="24">
                  <c:v>43935</c:v>
                </c:pt>
                <c:pt idx="25">
                  <c:v>43965</c:v>
                </c:pt>
                <c:pt idx="26">
                  <c:v>43995</c:v>
                </c:pt>
                <c:pt idx="27">
                  <c:v>44025</c:v>
                </c:pt>
                <c:pt idx="28">
                  <c:v>44055</c:v>
                </c:pt>
                <c:pt idx="29">
                  <c:v>44085</c:v>
                </c:pt>
                <c:pt idx="30">
                  <c:v>44115</c:v>
                </c:pt>
                <c:pt idx="31">
                  <c:v>44145</c:v>
                </c:pt>
                <c:pt idx="32">
                  <c:v>44175</c:v>
                </c:pt>
                <c:pt idx="33">
                  <c:v>44205</c:v>
                </c:pt>
                <c:pt idx="34">
                  <c:v>44235</c:v>
                </c:pt>
                <c:pt idx="35">
                  <c:v>44265</c:v>
                </c:pt>
                <c:pt idx="36">
                  <c:v>44295</c:v>
                </c:pt>
                <c:pt idx="37">
                  <c:v>44325</c:v>
                </c:pt>
                <c:pt idx="38">
                  <c:v>44355</c:v>
                </c:pt>
                <c:pt idx="39">
                  <c:v>44385</c:v>
                </c:pt>
                <c:pt idx="40">
                  <c:v>44415</c:v>
                </c:pt>
                <c:pt idx="41">
                  <c:v>44445</c:v>
                </c:pt>
                <c:pt idx="42">
                  <c:v>44475</c:v>
                </c:pt>
                <c:pt idx="43">
                  <c:v>44505</c:v>
                </c:pt>
                <c:pt idx="44">
                  <c:v>44535</c:v>
                </c:pt>
                <c:pt idx="45">
                  <c:v>44565</c:v>
                </c:pt>
                <c:pt idx="46">
                  <c:v>44595</c:v>
                </c:pt>
                <c:pt idx="47">
                  <c:v>44625</c:v>
                </c:pt>
                <c:pt idx="48">
                  <c:v>44655</c:v>
                </c:pt>
                <c:pt idx="49">
                  <c:v>44685</c:v>
                </c:pt>
                <c:pt idx="50">
                  <c:v>44715</c:v>
                </c:pt>
                <c:pt idx="51">
                  <c:v>44745</c:v>
                </c:pt>
                <c:pt idx="52">
                  <c:v>44775</c:v>
                </c:pt>
                <c:pt idx="53">
                  <c:v>44805</c:v>
                </c:pt>
                <c:pt idx="54">
                  <c:v>44835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44955</c:v>
                </c:pt>
                <c:pt idx="59">
                  <c:v>44985</c:v>
                </c:pt>
                <c:pt idx="60">
                  <c:v>45015</c:v>
                </c:pt>
                <c:pt idx="61">
                  <c:v>45045</c:v>
                </c:pt>
                <c:pt idx="62">
                  <c:v>45075</c:v>
                </c:pt>
                <c:pt idx="63">
                  <c:v>45105</c:v>
                </c:pt>
                <c:pt idx="64">
                  <c:v>45135</c:v>
                </c:pt>
                <c:pt idx="65">
                  <c:v>45165</c:v>
                </c:pt>
                <c:pt idx="66">
                  <c:v>45195</c:v>
                </c:pt>
                <c:pt idx="67">
                  <c:v>45225</c:v>
                </c:pt>
                <c:pt idx="68">
                  <c:v>45255</c:v>
                </c:pt>
                <c:pt idx="69">
                  <c:v>45285</c:v>
                </c:pt>
                <c:pt idx="70">
                  <c:v>45315</c:v>
                </c:pt>
                <c:pt idx="71">
                  <c:v>45345</c:v>
                </c:pt>
                <c:pt idx="72">
                  <c:v>45375</c:v>
                </c:pt>
                <c:pt idx="73">
                  <c:v>45405</c:v>
                </c:pt>
                <c:pt idx="74">
                  <c:v>45435</c:v>
                </c:pt>
                <c:pt idx="75">
                  <c:v>45465</c:v>
                </c:pt>
                <c:pt idx="76">
                  <c:v>45495</c:v>
                </c:pt>
                <c:pt idx="77">
                  <c:v>45525</c:v>
                </c:pt>
                <c:pt idx="78">
                  <c:v>45555</c:v>
                </c:pt>
                <c:pt idx="79">
                  <c:v>45585</c:v>
                </c:pt>
                <c:pt idx="80">
                  <c:v>45615</c:v>
                </c:pt>
                <c:pt idx="81">
                  <c:v>45645</c:v>
                </c:pt>
                <c:pt idx="82">
                  <c:v>45675</c:v>
                </c:pt>
                <c:pt idx="83">
                  <c:v>45705</c:v>
                </c:pt>
                <c:pt idx="84">
                  <c:v>45735</c:v>
                </c:pt>
                <c:pt idx="85">
                  <c:v>45765</c:v>
                </c:pt>
                <c:pt idx="86">
                  <c:v>45795</c:v>
                </c:pt>
                <c:pt idx="87">
                  <c:v>45825</c:v>
                </c:pt>
                <c:pt idx="88">
                  <c:v>45855</c:v>
                </c:pt>
                <c:pt idx="89">
                  <c:v>45885</c:v>
                </c:pt>
                <c:pt idx="90">
                  <c:v>45915</c:v>
                </c:pt>
                <c:pt idx="91">
                  <c:v>45945</c:v>
                </c:pt>
                <c:pt idx="92">
                  <c:v>45975</c:v>
                </c:pt>
                <c:pt idx="93">
                  <c:v>46005</c:v>
                </c:pt>
                <c:pt idx="94">
                  <c:v>46035</c:v>
                </c:pt>
                <c:pt idx="95">
                  <c:v>46065</c:v>
                </c:pt>
                <c:pt idx="96">
                  <c:v>46095</c:v>
                </c:pt>
                <c:pt idx="97">
                  <c:v>46125</c:v>
                </c:pt>
                <c:pt idx="98">
                  <c:v>46155</c:v>
                </c:pt>
                <c:pt idx="99">
                  <c:v>46185</c:v>
                </c:pt>
                <c:pt idx="100">
                  <c:v>46215</c:v>
                </c:pt>
                <c:pt idx="101">
                  <c:v>46245</c:v>
                </c:pt>
                <c:pt idx="102">
                  <c:v>46275</c:v>
                </c:pt>
                <c:pt idx="103">
                  <c:v>46305</c:v>
                </c:pt>
                <c:pt idx="104">
                  <c:v>46335</c:v>
                </c:pt>
                <c:pt idx="105">
                  <c:v>46365</c:v>
                </c:pt>
                <c:pt idx="106">
                  <c:v>46395</c:v>
                </c:pt>
                <c:pt idx="107">
                  <c:v>46425</c:v>
                </c:pt>
                <c:pt idx="108">
                  <c:v>46455</c:v>
                </c:pt>
                <c:pt idx="109">
                  <c:v>46485</c:v>
                </c:pt>
                <c:pt idx="110">
                  <c:v>46515</c:v>
                </c:pt>
                <c:pt idx="111">
                  <c:v>46545</c:v>
                </c:pt>
                <c:pt idx="112">
                  <c:v>46575</c:v>
                </c:pt>
                <c:pt idx="113">
                  <c:v>46605</c:v>
                </c:pt>
                <c:pt idx="114">
                  <c:v>46635</c:v>
                </c:pt>
                <c:pt idx="115">
                  <c:v>46665</c:v>
                </c:pt>
                <c:pt idx="116">
                  <c:v>46695</c:v>
                </c:pt>
                <c:pt idx="117">
                  <c:v>46725</c:v>
                </c:pt>
                <c:pt idx="118">
                  <c:v>46755</c:v>
                </c:pt>
                <c:pt idx="119">
                  <c:v>46785</c:v>
                </c:pt>
              </c:numCache>
            </c:numRef>
          </c:cat>
          <c:val>
            <c:numRef>
              <c:f>RPIBootstrap6m!$W$59:$W$178</c:f>
              <c:numCache>
                <c:formatCode>0.00%</c:formatCode>
                <c:ptCount val="120"/>
                <c:pt idx="0">
                  <c:v>2.8186662034200217E-2</c:v>
                </c:pt>
                <c:pt idx="1">
                  <c:v>2.8186662034200217E-2</c:v>
                </c:pt>
                <c:pt idx="2">
                  <c:v>2.8154111216525991E-2</c:v>
                </c:pt>
                <c:pt idx="3">
                  <c:v>2.8121658681486909E-2</c:v>
                </c:pt>
                <c:pt idx="4">
                  <c:v>2.8089312110749599E-2</c:v>
                </c:pt>
                <c:pt idx="5">
                  <c:v>2.8057054246889042E-2</c:v>
                </c:pt>
                <c:pt idx="6">
                  <c:v>2.8024899057341186E-2</c:v>
                </c:pt>
                <c:pt idx="7">
                  <c:v>2.7972089763160447E-2</c:v>
                </c:pt>
                <c:pt idx="8">
                  <c:v>2.7916983803673183E-2</c:v>
                </c:pt>
                <c:pt idx="9">
                  <c:v>2.7861877085527453E-2</c:v>
                </c:pt>
                <c:pt idx="10">
                  <c:v>2.7806769608704221E-2</c:v>
                </c:pt>
                <c:pt idx="11">
                  <c:v>2.7751661373180903E-2</c:v>
                </c:pt>
                <c:pt idx="12">
                  <c:v>2.7696552378938248E-2</c:v>
                </c:pt>
                <c:pt idx="13">
                  <c:v>2.7662117397664464E-2</c:v>
                </c:pt>
                <c:pt idx="14">
                  <c:v>2.763654278013359E-2</c:v>
                </c:pt>
                <c:pt idx="15">
                  <c:v>2.7610967999199161E-2</c:v>
                </c:pt>
                <c:pt idx="16">
                  <c:v>2.7585393054857438E-2</c:v>
                </c:pt>
                <c:pt idx="17">
                  <c:v>2.7559817947107153E-2</c:v>
                </c:pt>
                <c:pt idx="18">
                  <c:v>2.7534242675946209E-2</c:v>
                </c:pt>
                <c:pt idx="19">
                  <c:v>2.7508667241372572E-2</c:v>
                </c:pt>
                <c:pt idx="20">
                  <c:v>2.7483091643384049E-2</c:v>
                </c:pt>
                <c:pt idx="21">
                  <c:v>2.7457515881978627E-2</c:v>
                </c:pt>
                <c:pt idx="22">
                  <c:v>2.7431939957154181E-2</c:v>
                </c:pt>
                <c:pt idx="23">
                  <c:v>2.7406363868909524E-2</c:v>
                </c:pt>
                <c:pt idx="24">
                  <c:v>2.7380787617240807E-2</c:v>
                </c:pt>
                <c:pt idx="25">
                  <c:v>2.7351290219017301E-2</c:v>
                </c:pt>
                <c:pt idx="26">
                  <c:v>2.7318794179865356E-2</c:v>
                </c:pt>
                <c:pt idx="27">
                  <c:v>2.7286297876893802E-2</c:v>
                </c:pt>
                <c:pt idx="28">
                  <c:v>2.7253801310099308E-2</c:v>
                </c:pt>
                <c:pt idx="29">
                  <c:v>2.7221304479475756E-2</c:v>
                </c:pt>
                <c:pt idx="30">
                  <c:v>2.7188807385019744E-2</c:v>
                </c:pt>
                <c:pt idx="31">
                  <c:v>2.7156310026727037E-2</c:v>
                </c:pt>
                <c:pt idx="32">
                  <c:v>2.7123812404594227E-2</c:v>
                </c:pt>
                <c:pt idx="33">
                  <c:v>2.7091314518615198E-2</c:v>
                </c:pt>
                <c:pt idx="34">
                  <c:v>2.7058816368786622E-2</c:v>
                </c:pt>
                <c:pt idx="35">
                  <c:v>2.7026317955104219E-2</c:v>
                </c:pt>
                <c:pt idx="36">
                  <c:v>2.6993819277564515E-2</c:v>
                </c:pt>
                <c:pt idx="37">
                  <c:v>2.69657260096508E-2</c:v>
                </c:pt>
                <c:pt idx="38">
                  <c:v>2.6944241092088161E-2</c:v>
                </c:pt>
                <c:pt idx="39">
                  <c:v>2.6922756059203499E-2</c:v>
                </c:pt>
                <c:pt idx="40">
                  <c:v>2.6901270910994656E-2</c:v>
                </c:pt>
                <c:pt idx="41">
                  <c:v>2.6879785647462184E-2</c:v>
                </c:pt>
                <c:pt idx="42">
                  <c:v>2.6858300268603894E-2</c:v>
                </c:pt>
                <c:pt idx="43">
                  <c:v>2.683681477441778E-2</c:v>
                </c:pt>
                <c:pt idx="44">
                  <c:v>2.6815329164904242E-2</c:v>
                </c:pt>
                <c:pt idx="45">
                  <c:v>2.6793843440061273E-2</c:v>
                </c:pt>
                <c:pt idx="46">
                  <c:v>2.6772357599886682E-2</c:v>
                </c:pt>
                <c:pt idx="47">
                  <c:v>2.6750871644381041E-2</c:v>
                </c:pt>
                <c:pt idx="48">
                  <c:v>2.6729385573542173E-2</c:v>
                </c:pt>
                <c:pt idx="49">
                  <c:v>2.6705816008143562E-2</c:v>
                </c:pt>
                <c:pt idx="50">
                  <c:v>2.6675400867134835E-2</c:v>
                </c:pt>
                <c:pt idx="51">
                  <c:v>2.6644985495011552E-2</c:v>
                </c:pt>
                <c:pt idx="52">
                  <c:v>2.6614569891771123E-2</c:v>
                </c:pt>
                <c:pt idx="53">
                  <c:v>2.6584154057410877E-2</c:v>
                </c:pt>
                <c:pt idx="54">
                  <c:v>2.655373799192557E-2</c:v>
                </c:pt>
                <c:pt idx="55">
                  <c:v>2.6523321695312525E-2</c:v>
                </c:pt>
                <c:pt idx="56">
                  <c:v>2.6492905167569143E-2</c:v>
                </c:pt>
                <c:pt idx="57">
                  <c:v>2.6462488408690157E-2</c:v>
                </c:pt>
                <c:pt idx="58">
                  <c:v>2.6432071418672931E-2</c:v>
                </c:pt>
                <c:pt idx="59">
                  <c:v>2.6401654197514793E-2</c:v>
                </c:pt>
                <c:pt idx="60">
                  <c:v>2.6371236745210511E-2</c:v>
                </c:pt>
                <c:pt idx="61">
                  <c:v>2.6342297843575935E-2</c:v>
                </c:pt>
                <c:pt idx="62">
                  <c:v>2.6334061770492221E-2</c:v>
                </c:pt>
                <c:pt idx="63">
                  <c:v>2.6325825680461833E-2</c:v>
                </c:pt>
                <c:pt idx="64">
                  <c:v>2.6317589573485629E-2</c:v>
                </c:pt>
                <c:pt idx="65">
                  <c:v>2.6309353449561729E-2</c:v>
                </c:pt>
                <c:pt idx="66">
                  <c:v>2.6301117308690995E-2</c:v>
                </c:pt>
                <c:pt idx="67">
                  <c:v>2.6292881150873301E-2</c:v>
                </c:pt>
                <c:pt idx="68">
                  <c:v>2.6284644976108617E-2</c:v>
                </c:pt>
                <c:pt idx="69">
                  <c:v>2.6276408784396868E-2</c:v>
                </c:pt>
                <c:pt idx="70">
                  <c:v>2.6268172575737984E-2</c:v>
                </c:pt>
                <c:pt idx="71">
                  <c:v>2.6259936350132768E-2</c:v>
                </c:pt>
                <c:pt idx="72">
                  <c:v>2.6251700107579375E-2</c:v>
                </c:pt>
                <c:pt idx="73">
                  <c:v>2.6243463848078633E-2</c:v>
                </c:pt>
                <c:pt idx="74">
                  <c:v>2.62352275716305E-2</c:v>
                </c:pt>
                <c:pt idx="75">
                  <c:v>2.6226991278234843E-2</c:v>
                </c:pt>
                <c:pt idx="76">
                  <c:v>2.6218754967891653E-2</c:v>
                </c:pt>
                <c:pt idx="77">
                  <c:v>2.6210518640600821E-2</c:v>
                </c:pt>
                <c:pt idx="78">
                  <c:v>2.6202282296362289E-2</c:v>
                </c:pt>
                <c:pt idx="79">
                  <c:v>2.6194045935176869E-2</c:v>
                </c:pt>
                <c:pt idx="80">
                  <c:v>2.6185809557042722E-2</c:v>
                </c:pt>
                <c:pt idx="81">
                  <c:v>2.6177573161960687E-2</c:v>
                </c:pt>
                <c:pt idx="82">
                  <c:v>2.6169336749930664E-2</c:v>
                </c:pt>
                <c:pt idx="83">
                  <c:v>2.6161100320952587E-2</c:v>
                </c:pt>
                <c:pt idx="84">
                  <c:v>2.61528638750264E-2</c:v>
                </c:pt>
                <c:pt idx="85">
                  <c:v>2.6144627412152042E-2</c:v>
                </c:pt>
                <c:pt idx="86">
                  <c:v>2.60565225520616E-2</c:v>
                </c:pt>
                <c:pt idx="87">
                  <c:v>2.5928480085836283E-2</c:v>
                </c:pt>
                <c:pt idx="88">
                  <c:v>2.5800433523567968E-2</c:v>
                </c:pt>
                <c:pt idx="89">
                  <c:v>2.5672382864992797E-2</c:v>
                </c:pt>
                <c:pt idx="90">
                  <c:v>2.5544328109849555E-2</c:v>
                </c:pt>
                <c:pt idx="91">
                  <c:v>2.5416269257876139E-2</c:v>
                </c:pt>
                <c:pt idx="92">
                  <c:v>2.5288206308810391E-2</c:v>
                </c:pt>
                <c:pt idx="93">
                  <c:v>2.516013926239101E-2</c:v>
                </c:pt>
                <c:pt idx="94">
                  <c:v>2.503206811835406E-2</c:v>
                </c:pt>
                <c:pt idx="95">
                  <c:v>2.4903992876438182E-2</c:v>
                </c:pt>
                <c:pt idx="96">
                  <c:v>2.4775913536381141E-2</c:v>
                </c:pt>
                <c:pt idx="97">
                  <c:v>2.4647830097920636E-2</c:v>
                </c:pt>
                <c:pt idx="98">
                  <c:v>2.4581526252842874E-2</c:v>
                </c:pt>
                <c:pt idx="99">
                  <c:v>2.4569282153206574E-2</c:v>
                </c:pt>
                <c:pt idx="100">
                  <c:v>2.4557038016116337E-2</c:v>
                </c:pt>
                <c:pt idx="101">
                  <c:v>2.4544793841571894E-2</c:v>
                </c:pt>
                <c:pt idx="102">
                  <c:v>2.4532549629573051E-2</c:v>
                </c:pt>
                <c:pt idx="103">
                  <c:v>2.4520305380119563E-2</c:v>
                </c:pt>
                <c:pt idx="104">
                  <c:v>2.4508061093211207E-2</c:v>
                </c:pt>
                <c:pt idx="105">
                  <c:v>2.4495816768847743E-2</c:v>
                </c:pt>
                <c:pt idx="106">
                  <c:v>2.4483572407028961E-2</c:v>
                </c:pt>
                <c:pt idx="107">
                  <c:v>2.447132800775462E-2</c:v>
                </c:pt>
                <c:pt idx="108">
                  <c:v>2.4459083571024481E-2</c:v>
                </c:pt>
                <c:pt idx="109">
                  <c:v>2.4446839096838324E-2</c:v>
                </c:pt>
                <c:pt idx="110">
                  <c:v>2.4457003656942974E-2</c:v>
                </c:pt>
                <c:pt idx="111">
                  <c:v>2.4505874375925947E-2</c:v>
                </c:pt>
                <c:pt idx="112">
                  <c:v>2.455474449823809E-2</c:v>
                </c:pt>
                <c:pt idx="113">
                  <c:v>2.4603614023893973E-2</c:v>
                </c:pt>
                <c:pt idx="114">
                  <c:v>2.4652482952907298E-2</c:v>
                </c:pt>
                <c:pt idx="115">
                  <c:v>2.4701351285294378E-2</c:v>
                </c:pt>
                <c:pt idx="116">
                  <c:v>2.4750219021068928E-2</c:v>
                </c:pt>
                <c:pt idx="117">
                  <c:v>2.4799086160245468E-2</c:v>
                </c:pt>
                <c:pt idx="118">
                  <c:v>2.484795270283861E-2</c:v>
                </c:pt>
                <c:pt idx="119">
                  <c:v>2.4896818648862895E-2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A-46A0-829F-27FFD333C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1072"/>
        <c:axId val="114772608"/>
      </c:areaChart>
      <c:dateAx>
        <c:axId val="1147710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72608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14772608"/>
        <c:scaling>
          <c:orientation val="minMax"/>
          <c:max val="0.1"/>
          <c:min val="0"/>
        </c:scaling>
        <c:delete val="0"/>
        <c:axPos val="l"/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71072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Discount Factors</a:t>
            </a:r>
          </a:p>
        </c:rich>
      </c:tx>
      <c:layout>
        <c:manualLayout>
          <c:xMode val="edge"/>
          <c:yMode val="edge"/>
          <c:x val="0.40086206896551785"/>
          <c:y val="2.74725274725275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982758620689655E-2"/>
          <c:y val="0.29120879120879173"/>
          <c:w val="0.89439655172413757"/>
          <c:h val="0.43406593406593408"/>
        </c:manualLayout>
      </c:layout>
      <c:areaChart>
        <c:grouping val="standard"/>
        <c:varyColors val="0"/>
        <c:ser>
          <c:idx val="0"/>
          <c:order val="0"/>
          <c:tx>
            <c:strRef>
              <c:f>RPIBootstrap6m!$U$51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RPIBootstrap6m!$T$59:$T$179</c:f>
              <c:numCache>
                <c:formatCode>m/d/yyyy</c:formatCode>
                <c:ptCount val="121"/>
                <c:pt idx="0">
                  <c:v>43215</c:v>
                </c:pt>
                <c:pt idx="1">
                  <c:v>43245</c:v>
                </c:pt>
                <c:pt idx="2">
                  <c:v>43275</c:v>
                </c:pt>
                <c:pt idx="3">
                  <c:v>43305</c:v>
                </c:pt>
                <c:pt idx="4">
                  <c:v>43335</c:v>
                </c:pt>
                <c:pt idx="5">
                  <c:v>43365</c:v>
                </c:pt>
                <c:pt idx="6">
                  <c:v>43395</c:v>
                </c:pt>
                <c:pt idx="7">
                  <c:v>43425</c:v>
                </c:pt>
                <c:pt idx="8">
                  <c:v>43455</c:v>
                </c:pt>
                <c:pt idx="9">
                  <c:v>43485</c:v>
                </c:pt>
                <c:pt idx="10">
                  <c:v>43515</c:v>
                </c:pt>
                <c:pt idx="11">
                  <c:v>43545</c:v>
                </c:pt>
                <c:pt idx="12">
                  <c:v>43575</c:v>
                </c:pt>
                <c:pt idx="13">
                  <c:v>43605</c:v>
                </c:pt>
                <c:pt idx="14">
                  <c:v>43635</c:v>
                </c:pt>
                <c:pt idx="15">
                  <c:v>43665</c:v>
                </c:pt>
                <c:pt idx="16">
                  <c:v>43695</c:v>
                </c:pt>
                <c:pt idx="17">
                  <c:v>43725</c:v>
                </c:pt>
                <c:pt idx="18">
                  <c:v>43755</c:v>
                </c:pt>
                <c:pt idx="19">
                  <c:v>43785</c:v>
                </c:pt>
                <c:pt idx="20">
                  <c:v>43815</c:v>
                </c:pt>
                <c:pt idx="21">
                  <c:v>43845</c:v>
                </c:pt>
                <c:pt idx="22">
                  <c:v>43875</c:v>
                </c:pt>
                <c:pt idx="23">
                  <c:v>43905</c:v>
                </c:pt>
                <c:pt idx="24">
                  <c:v>43935</c:v>
                </c:pt>
                <c:pt idx="25">
                  <c:v>43965</c:v>
                </c:pt>
                <c:pt idx="26">
                  <c:v>43995</c:v>
                </c:pt>
                <c:pt idx="27">
                  <c:v>44025</c:v>
                </c:pt>
                <c:pt idx="28">
                  <c:v>44055</c:v>
                </c:pt>
                <c:pt idx="29">
                  <c:v>44085</c:v>
                </c:pt>
                <c:pt idx="30">
                  <c:v>44115</c:v>
                </c:pt>
                <c:pt idx="31">
                  <c:v>44145</c:v>
                </c:pt>
                <c:pt idx="32">
                  <c:v>44175</c:v>
                </c:pt>
                <c:pt idx="33">
                  <c:v>44205</c:v>
                </c:pt>
                <c:pt idx="34">
                  <c:v>44235</c:v>
                </c:pt>
                <c:pt idx="35">
                  <c:v>44265</c:v>
                </c:pt>
                <c:pt idx="36">
                  <c:v>44295</c:v>
                </c:pt>
                <c:pt idx="37">
                  <c:v>44325</c:v>
                </c:pt>
                <c:pt idx="38">
                  <c:v>44355</c:v>
                </c:pt>
                <c:pt idx="39">
                  <c:v>44385</c:v>
                </c:pt>
                <c:pt idx="40">
                  <c:v>44415</c:v>
                </c:pt>
                <c:pt idx="41">
                  <c:v>44445</c:v>
                </c:pt>
                <c:pt idx="42">
                  <c:v>44475</c:v>
                </c:pt>
                <c:pt idx="43">
                  <c:v>44505</c:v>
                </c:pt>
                <c:pt idx="44">
                  <c:v>44535</c:v>
                </c:pt>
                <c:pt idx="45">
                  <c:v>44565</c:v>
                </c:pt>
                <c:pt idx="46">
                  <c:v>44595</c:v>
                </c:pt>
                <c:pt idx="47">
                  <c:v>44625</c:v>
                </c:pt>
                <c:pt idx="48">
                  <c:v>44655</c:v>
                </c:pt>
                <c:pt idx="49">
                  <c:v>44685</c:v>
                </c:pt>
                <c:pt idx="50">
                  <c:v>44715</c:v>
                </c:pt>
                <c:pt idx="51">
                  <c:v>44745</c:v>
                </c:pt>
                <c:pt idx="52">
                  <c:v>44775</c:v>
                </c:pt>
                <c:pt idx="53">
                  <c:v>44805</c:v>
                </c:pt>
                <c:pt idx="54">
                  <c:v>44835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44955</c:v>
                </c:pt>
                <c:pt idx="59">
                  <c:v>44985</c:v>
                </c:pt>
                <c:pt idx="60">
                  <c:v>45015</c:v>
                </c:pt>
                <c:pt idx="61">
                  <c:v>45045</c:v>
                </c:pt>
                <c:pt idx="62">
                  <c:v>45075</c:v>
                </c:pt>
                <c:pt idx="63">
                  <c:v>45105</c:v>
                </c:pt>
                <c:pt idx="64">
                  <c:v>45135</c:v>
                </c:pt>
                <c:pt idx="65">
                  <c:v>45165</c:v>
                </c:pt>
                <c:pt idx="66">
                  <c:v>45195</c:v>
                </c:pt>
                <c:pt idx="67">
                  <c:v>45225</c:v>
                </c:pt>
                <c:pt idx="68">
                  <c:v>45255</c:v>
                </c:pt>
                <c:pt idx="69">
                  <c:v>45285</c:v>
                </c:pt>
                <c:pt idx="70">
                  <c:v>45315</c:v>
                </c:pt>
                <c:pt idx="71">
                  <c:v>45345</c:v>
                </c:pt>
                <c:pt idx="72">
                  <c:v>45375</c:v>
                </c:pt>
                <c:pt idx="73">
                  <c:v>45405</c:v>
                </c:pt>
                <c:pt idx="74">
                  <c:v>45435</c:v>
                </c:pt>
                <c:pt idx="75">
                  <c:v>45465</c:v>
                </c:pt>
                <c:pt idx="76">
                  <c:v>45495</c:v>
                </c:pt>
                <c:pt idx="77">
                  <c:v>45525</c:v>
                </c:pt>
                <c:pt idx="78">
                  <c:v>45555</c:v>
                </c:pt>
                <c:pt idx="79">
                  <c:v>45585</c:v>
                </c:pt>
                <c:pt idx="80">
                  <c:v>45615</c:v>
                </c:pt>
                <c:pt idx="81">
                  <c:v>45645</c:v>
                </c:pt>
                <c:pt idx="82">
                  <c:v>45675</c:v>
                </c:pt>
                <c:pt idx="83">
                  <c:v>45705</c:v>
                </c:pt>
                <c:pt idx="84">
                  <c:v>45735</c:v>
                </c:pt>
                <c:pt idx="85">
                  <c:v>45765</c:v>
                </c:pt>
                <c:pt idx="86">
                  <c:v>45795</c:v>
                </c:pt>
                <c:pt idx="87">
                  <c:v>45825</c:v>
                </c:pt>
                <c:pt idx="88">
                  <c:v>45855</c:v>
                </c:pt>
                <c:pt idx="89">
                  <c:v>45885</c:v>
                </c:pt>
                <c:pt idx="90">
                  <c:v>45915</c:v>
                </c:pt>
                <c:pt idx="91">
                  <c:v>45945</c:v>
                </c:pt>
                <c:pt idx="92">
                  <c:v>45975</c:v>
                </c:pt>
                <c:pt idx="93">
                  <c:v>46005</c:v>
                </c:pt>
                <c:pt idx="94">
                  <c:v>46035</c:v>
                </c:pt>
                <c:pt idx="95">
                  <c:v>46065</c:v>
                </c:pt>
                <c:pt idx="96">
                  <c:v>46095</c:v>
                </c:pt>
                <c:pt idx="97">
                  <c:v>46125</c:v>
                </c:pt>
                <c:pt idx="98">
                  <c:v>46155</c:v>
                </c:pt>
                <c:pt idx="99">
                  <c:v>46185</c:v>
                </c:pt>
                <c:pt idx="100">
                  <c:v>46215</c:v>
                </c:pt>
                <c:pt idx="101">
                  <c:v>46245</c:v>
                </c:pt>
                <c:pt idx="102">
                  <c:v>46275</c:v>
                </c:pt>
                <c:pt idx="103">
                  <c:v>46305</c:v>
                </c:pt>
                <c:pt idx="104">
                  <c:v>46335</c:v>
                </c:pt>
                <c:pt idx="105">
                  <c:v>46365</c:v>
                </c:pt>
                <c:pt idx="106">
                  <c:v>46395</c:v>
                </c:pt>
                <c:pt idx="107">
                  <c:v>46425</c:v>
                </c:pt>
                <c:pt idx="108">
                  <c:v>46455</c:v>
                </c:pt>
                <c:pt idx="109">
                  <c:v>46485</c:v>
                </c:pt>
                <c:pt idx="110">
                  <c:v>46515</c:v>
                </c:pt>
                <c:pt idx="111">
                  <c:v>46545</c:v>
                </c:pt>
                <c:pt idx="112">
                  <c:v>46575</c:v>
                </c:pt>
                <c:pt idx="113">
                  <c:v>46605</c:v>
                </c:pt>
                <c:pt idx="114">
                  <c:v>46635</c:v>
                </c:pt>
                <c:pt idx="115">
                  <c:v>46665</c:v>
                </c:pt>
                <c:pt idx="116">
                  <c:v>46695</c:v>
                </c:pt>
                <c:pt idx="117">
                  <c:v>46725</c:v>
                </c:pt>
                <c:pt idx="118">
                  <c:v>46755</c:v>
                </c:pt>
                <c:pt idx="119">
                  <c:v>46785</c:v>
                </c:pt>
                <c:pt idx="120">
                  <c:v>46815</c:v>
                </c:pt>
              </c:numCache>
            </c:numRef>
          </c:cat>
          <c:val>
            <c:numRef>
              <c:f>RPIBootstrap6m!$U$52:$U$172</c:f>
              <c:numCache>
                <c:formatCode>General</c:formatCode>
                <c:ptCount val="121"/>
                <c:pt idx="6">
                  <c:v>0</c:v>
                </c:pt>
                <c:pt idx="7">
                  <c:v>1</c:v>
                </c:pt>
                <c:pt idx="8">
                  <c:v>0.99768755159274702</c:v>
                </c:pt>
                <c:pt idx="9">
                  <c:v>0.99538577307281229</c:v>
                </c:pt>
                <c:pt idx="10">
                  <c:v>0.99309459118568622</c:v>
                </c:pt>
                <c:pt idx="11">
                  <c:v>0.99081393068077972</c:v>
                </c:pt>
                <c:pt idx="12">
                  <c:v>0.98854372446042615</c:v>
                </c:pt>
                <c:pt idx="13">
                  <c:v>0.98628389629096591</c:v>
                </c:pt>
                <c:pt idx="14">
                  <c:v>0.9840461174755547</c:v>
                </c:pt>
                <c:pt idx="15">
                  <c:v>0.98182341493157776</c:v>
                </c:pt>
                <c:pt idx="16">
                  <c:v>0.97961460117860677</c:v>
                </c:pt>
                <c:pt idx="17">
                  <c:v>0.97741960520625892</c:v>
                </c:pt>
                <c:pt idx="18">
                  <c:v>0.97523835653721935</c:v>
                </c:pt>
                <c:pt idx="19">
                  <c:v>0.97307078522350754</c:v>
                </c:pt>
                <c:pt idx="20">
                  <c:v>0.97089538838020151</c:v>
                </c:pt>
                <c:pt idx="21">
                  <c:v>0.96872046475928553</c:v>
                </c:pt>
                <c:pt idx="22">
                  <c:v>0.96655447407645034</c:v>
                </c:pt>
                <c:pt idx="23">
                  <c:v>0.96439737821716121</c:v>
                </c:pt>
                <c:pt idx="24">
                  <c:v>0.96224913926374944</c:v>
                </c:pt>
                <c:pt idx="25">
                  <c:v>0.96010971949434243</c:v>
                </c:pt>
                <c:pt idx="26">
                  <c:v>0.95797908138179533</c:v>
                </c:pt>
                <c:pt idx="27">
                  <c:v>0.95585718759263061</c:v>
                </c:pt>
                <c:pt idx="28">
                  <c:v>0.95374400098598311</c:v>
                </c:pt>
                <c:pt idx="29">
                  <c:v>0.95163948461255243</c:v>
                </c:pt>
                <c:pt idx="30">
                  <c:v>0.94954360171355945</c:v>
                </c:pt>
                <c:pt idx="31">
                  <c:v>0.94745631571971711</c:v>
                </c:pt>
                <c:pt idx="32">
                  <c:v>0.94538520179948315</c:v>
                </c:pt>
                <c:pt idx="33">
                  <c:v>0.9433292269527136</c:v>
                </c:pt>
                <c:pt idx="34">
                  <c:v>0.94128274858740602</c:v>
                </c:pt>
                <c:pt idx="35">
                  <c:v>0.93924572433515552</c:v>
                </c:pt>
                <c:pt idx="36">
                  <c:v>0.93721811207022632</c:v>
                </c:pt>
                <c:pt idx="37">
                  <c:v>0.93519986990811987</c:v>
                </c:pt>
                <c:pt idx="38">
                  <c:v>0.93319095620417181</c:v>
                </c:pt>
                <c:pt idx="39">
                  <c:v>0.93119132955214678</c:v>
                </c:pt>
                <c:pt idx="40">
                  <c:v>0.92920094878285531</c:v>
                </c:pt>
                <c:pt idx="41">
                  <c:v>0.92721977296275782</c:v>
                </c:pt>
                <c:pt idx="42">
                  <c:v>0.92524776139260023</c:v>
                </c:pt>
                <c:pt idx="43">
                  <c:v>0.92328487360604528</c:v>
                </c:pt>
                <c:pt idx="44">
                  <c:v>0.92131873383668972</c:v>
                </c:pt>
                <c:pt idx="45">
                  <c:v>0.91934206150592224</c:v>
                </c:pt>
                <c:pt idx="46">
                  <c:v>0.9173728681521589</c:v>
                </c:pt>
                <c:pt idx="47">
                  <c:v>0.91541112389521762</c:v>
                </c:pt>
                <c:pt idx="48">
                  <c:v>0.91345679899748677</c:v>
                </c:pt>
                <c:pt idx="49">
                  <c:v>0.91150986386321842</c:v>
                </c:pt>
                <c:pt idx="50">
                  <c:v>0.90957028903780079</c:v>
                </c:pt>
                <c:pt idx="51">
                  <c:v>0.90763804520703595</c:v>
                </c:pt>
                <c:pt idx="52">
                  <c:v>0.90571310319644405</c:v>
                </c:pt>
                <c:pt idx="53">
                  <c:v>0.90379543397054951</c:v>
                </c:pt>
                <c:pt idx="54">
                  <c:v>0.90188500863216781</c:v>
                </c:pt>
                <c:pt idx="55">
                  <c:v>0.89998179842172477</c:v>
                </c:pt>
                <c:pt idx="56">
                  <c:v>0.89809330506508311</c:v>
                </c:pt>
                <c:pt idx="57">
                  <c:v>0.89623744019876794</c:v>
                </c:pt>
                <c:pt idx="58">
                  <c:v>0.89438987990338625</c:v>
                </c:pt>
                <c:pt idx="59">
                  <c:v>0.89255058866359027</c:v>
                </c:pt>
                <c:pt idx="60">
                  <c:v>0.89071953116068647</c:v>
                </c:pt>
                <c:pt idx="61">
                  <c:v>0.88889667227153868</c:v>
                </c:pt>
                <c:pt idx="62">
                  <c:v>0.88708197706744851</c:v>
                </c:pt>
                <c:pt idx="63">
                  <c:v>0.88527541081307204</c:v>
                </c:pt>
                <c:pt idx="64">
                  <c:v>0.8834769389653454</c:v>
                </c:pt>
                <c:pt idx="65">
                  <c:v>0.88168652717238494</c:v>
                </c:pt>
                <c:pt idx="66">
                  <c:v>0.87990414127242589</c:v>
                </c:pt>
                <c:pt idx="67">
                  <c:v>0.8781297472927686</c:v>
                </c:pt>
                <c:pt idx="68">
                  <c:v>0.87635681841665292</c:v>
                </c:pt>
                <c:pt idx="69">
                  <c:v>0.87449942586869744</c:v>
                </c:pt>
                <c:pt idx="70">
                  <c:v>0.87264715068957555</c:v>
                </c:pt>
                <c:pt idx="71">
                  <c:v>0.87079997703674761</c:v>
                </c:pt>
                <c:pt idx="72">
                  <c:v>0.86895788912189431</c:v>
                </c:pt>
                <c:pt idx="73">
                  <c:v>0.86712087121069203</c:v>
                </c:pt>
                <c:pt idx="74">
                  <c:v>0.86528890762263044</c:v>
                </c:pt>
                <c:pt idx="75">
                  <c:v>0.86346198273080921</c:v>
                </c:pt>
                <c:pt idx="76">
                  <c:v>0.86164008096174105</c:v>
                </c:pt>
                <c:pt idx="77">
                  <c:v>0.85982318679515468</c:v>
                </c:pt>
                <c:pt idx="78">
                  <c:v>0.85801128476379429</c:v>
                </c:pt>
                <c:pt idx="79">
                  <c:v>0.85620435945324191</c:v>
                </c:pt>
                <c:pt idx="80">
                  <c:v>0.85440239550169639</c:v>
                </c:pt>
                <c:pt idx="81">
                  <c:v>0.85260537759979715</c:v>
                </c:pt>
                <c:pt idx="82">
                  <c:v>0.85081329049042742</c:v>
                </c:pt>
                <c:pt idx="83">
                  <c:v>0.84902611896852087</c:v>
                </c:pt>
                <c:pt idx="84">
                  <c:v>0.84724384788087115</c:v>
                </c:pt>
                <c:pt idx="85">
                  <c:v>0.84546646212594057</c:v>
                </c:pt>
                <c:pt idx="86">
                  <c:v>0.84369394665366548</c:v>
                </c:pt>
                <c:pt idx="87">
                  <c:v>0.84192628646528633</c:v>
                </c:pt>
                <c:pt idx="88">
                  <c:v>0.84016346661313002</c:v>
                </c:pt>
                <c:pt idx="89">
                  <c:v>0.83840547220044193</c:v>
                </c:pt>
                <c:pt idx="90">
                  <c:v>0.83665228838119354</c:v>
                </c:pt>
                <c:pt idx="91">
                  <c:v>0.83490390035989626</c:v>
                </c:pt>
                <c:pt idx="92">
                  <c:v>0.83316029339141606</c:v>
                </c:pt>
                <c:pt idx="93">
                  <c:v>0.83189064207795715</c:v>
                </c:pt>
                <c:pt idx="94">
                  <c:v>0.83087203256239817</c:v>
                </c:pt>
                <c:pt idx="95">
                  <c:v>0.82987214992648417</c:v>
                </c:pt>
                <c:pt idx="96">
                  <c:v>0.82889093037552053</c:v>
                </c:pt>
                <c:pt idx="97">
                  <c:v>0.82792831136665024</c:v>
                </c:pt>
                <c:pt idx="98">
                  <c:v>0.82698423160224088</c:v>
                </c:pt>
                <c:pt idx="99">
                  <c:v>0.82605863102338317</c:v>
                </c:pt>
                <c:pt idx="100">
                  <c:v>0.82515145080352692</c:v>
                </c:pt>
                <c:pt idx="101">
                  <c:v>0.82426263334228034</c:v>
                </c:pt>
                <c:pt idx="102">
                  <c:v>0.82339212225929037</c:v>
                </c:pt>
                <c:pt idx="103">
                  <c:v>0.82253986238831189</c:v>
                </c:pt>
                <c:pt idx="104">
                  <c:v>0.82170579977138369</c:v>
                </c:pt>
                <c:pt idx="105">
                  <c:v>0.82048174285660069</c:v>
                </c:pt>
                <c:pt idx="106">
                  <c:v>0.81890837584472198</c:v>
                </c:pt>
                <c:pt idx="107">
                  <c:v>0.8173396701497484</c:v>
                </c:pt>
                <c:pt idx="108">
                  <c:v>0.81577561054460224</c:v>
                </c:pt>
                <c:pt idx="109">
                  <c:v>0.8142161818593282</c:v>
                </c:pt>
                <c:pt idx="110">
                  <c:v>0.81266136898086316</c:v>
                </c:pt>
                <c:pt idx="111">
                  <c:v>0.81111115685280577</c:v>
                </c:pt>
                <c:pt idx="112">
                  <c:v>0.80956553047518776</c:v>
                </c:pt>
                <c:pt idx="113">
                  <c:v>0.80802447490424545</c:v>
                </c:pt>
                <c:pt idx="114">
                  <c:v>0.8064879752521934</c:v>
                </c:pt>
                <c:pt idx="115">
                  <c:v>0.80495601668699801</c:v>
                </c:pt>
                <c:pt idx="116">
                  <c:v>0.80342858443215259</c:v>
                </c:pt>
                <c:pt idx="117">
                  <c:v>0.80174332325888442</c:v>
                </c:pt>
                <c:pt idx="118">
                  <c:v>0.7997779811393636</c:v>
                </c:pt>
                <c:pt idx="119">
                  <c:v>0.79781105622436588</c:v>
                </c:pt>
                <c:pt idx="120">
                  <c:v>0.79584258404401498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8-4F18-BDD3-339D16BFC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68448"/>
        <c:axId val="114969984"/>
      </c:areaChart>
      <c:dateAx>
        <c:axId val="11496844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69984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114969984"/>
        <c:scaling>
          <c:orientation val="minMax"/>
          <c:max val="1"/>
        </c:scaling>
        <c:delete val="0"/>
        <c:axPos val="l"/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68448"/>
        <c:crosses val="autoZero"/>
        <c:crossBetween val="midCat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123825</xdr:rowOff>
    </xdr:from>
    <xdr:to>
      <xdr:col>4</xdr:col>
      <xdr:colOff>0</xdr:colOff>
      <xdr:row>30</xdr:row>
      <xdr:rowOff>104775</xdr:rowOff>
    </xdr:to>
    <xdr:graphicFrame macro="">
      <xdr:nvGraphicFramePr>
        <xdr:cNvPr id="55299" name="Chart 3">
          <a:extLst>
            <a:ext uri="{FF2B5EF4-FFF2-40B4-BE49-F238E27FC236}">
              <a16:creationId xmlns:a16="http://schemas.microsoft.com/office/drawing/2014/main" id="{00000000-0008-0000-0000-000003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31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55300" name="Chart 4">
          <a:extLst>
            <a:ext uri="{FF2B5EF4-FFF2-40B4-BE49-F238E27FC236}">
              <a16:creationId xmlns:a16="http://schemas.microsoft.com/office/drawing/2014/main" id="{00000000-0008-0000-0000-000004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34</xdr:row>
      <xdr:rowOff>104775</xdr:rowOff>
    </xdr:from>
    <xdr:to>
      <xdr:col>11</xdr:col>
      <xdr:colOff>0</xdr:colOff>
      <xdr:row>45</xdr:row>
      <xdr:rowOff>57150</xdr:rowOff>
    </xdr:to>
    <xdr:graphicFrame macro="">
      <xdr:nvGraphicFramePr>
        <xdr:cNvPr id="55301" name="Chart 5">
          <a:extLst>
            <a:ext uri="{FF2B5EF4-FFF2-40B4-BE49-F238E27FC236}">
              <a16:creationId xmlns:a16="http://schemas.microsoft.com/office/drawing/2014/main" id="{00000000-0008-0000-0000-000005D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17</xdr:row>
      <xdr:rowOff>123825</xdr:rowOff>
    </xdr:from>
    <xdr:to>
      <xdr:col>4</xdr:col>
      <xdr:colOff>0</xdr:colOff>
      <xdr:row>31</xdr:row>
      <xdr:rowOff>104775</xdr:rowOff>
    </xdr:to>
    <xdr:graphicFrame macro="">
      <xdr:nvGraphicFramePr>
        <xdr:cNvPr id="58370" name="Chart 2">
          <a:extLst>
            <a:ext uri="{FF2B5EF4-FFF2-40B4-BE49-F238E27FC236}">
              <a16:creationId xmlns:a16="http://schemas.microsoft.com/office/drawing/2014/main" id="{00000000-0008-0000-0100-000002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32</xdr:row>
      <xdr:rowOff>57150</xdr:rowOff>
    </xdr:from>
    <xdr:to>
      <xdr:col>4</xdr:col>
      <xdr:colOff>0</xdr:colOff>
      <xdr:row>45</xdr:row>
      <xdr:rowOff>85725</xdr:rowOff>
    </xdr:to>
    <xdr:graphicFrame macro="">
      <xdr:nvGraphicFramePr>
        <xdr:cNvPr id="58371" name="Chart 3">
          <a:extLst>
            <a:ext uri="{FF2B5EF4-FFF2-40B4-BE49-F238E27FC236}">
              <a16:creationId xmlns:a16="http://schemas.microsoft.com/office/drawing/2014/main" id="{00000000-0008-0000-0100-000003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504825</xdr:colOff>
      <xdr:row>34</xdr:row>
      <xdr:rowOff>104775</xdr:rowOff>
    </xdr:from>
    <xdr:to>
      <xdr:col>11</xdr:col>
      <xdr:colOff>0</xdr:colOff>
      <xdr:row>45</xdr:row>
      <xdr:rowOff>57150</xdr:rowOff>
    </xdr:to>
    <xdr:graphicFrame macro="">
      <xdr:nvGraphicFramePr>
        <xdr:cNvPr id="58372" name="Chart 4">
          <a:extLst>
            <a:ext uri="{FF2B5EF4-FFF2-40B4-BE49-F238E27FC236}">
              <a16:creationId xmlns:a16="http://schemas.microsoft.com/office/drawing/2014/main" id="{00000000-0008-0000-0100-000004E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ex.watt@nab.com.au" TargetMode="External"/><Relationship Id="rId6" Type="http://schemas.openxmlformats.org/officeDocument/2006/relationships/comments" Target="../comments1.xml"/><Relationship Id="rId5" Type="http://schemas.openxmlformats.org/officeDocument/2006/relationships/image" Target="../media/image1.png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lex.watt@nab.com.au" TargetMode="External"/><Relationship Id="rId6" Type="http://schemas.openxmlformats.org/officeDocument/2006/relationships/comments" Target="../comments2.xml"/><Relationship Id="rId5" Type="http://schemas.openxmlformats.org/officeDocument/2006/relationships/image" Target="../media/image1.png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alex.watt@nab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B1:W202"/>
  <sheetViews>
    <sheetView showGridLines="0" tabSelected="1" zoomScale="80" workbookViewId="0">
      <selection activeCell="R1" sqref="R1"/>
    </sheetView>
  </sheetViews>
  <sheetFormatPr defaultColWidth="9.140625"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51.28515625" style="3" customWidth="1"/>
    <col min="5" max="5" width="4.28515625" style="3" customWidth="1"/>
    <col min="6" max="6" width="22.42578125" style="3" customWidth="1"/>
    <col min="7" max="8" width="8.5703125" style="3" bestFit="1" customWidth="1"/>
    <col min="9" max="9" width="9.28515625" style="3" bestFit="1" customWidth="1"/>
    <col min="10" max="11" width="8.7109375" style="3" customWidth="1"/>
    <col min="12" max="12" width="6.28515625" style="3" customWidth="1"/>
    <col min="13" max="13" width="1.140625" style="3" customWidth="1"/>
    <col min="14" max="15" width="9.140625" style="3"/>
    <col min="16" max="16" width="22.42578125" style="3" bestFit="1" customWidth="1"/>
    <col min="17" max="17" width="13.140625" style="3" customWidth="1"/>
    <col min="18" max="18" width="62.42578125" style="3" customWidth="1"/>
    <col min="19" max="19" width="11.7109375" style="3" customWidth="1"/>
    <col min="20" max="20" width="17.85546875" style="3" customWidth="1"/>
    <col min="21" max="21" width="9.5703125" style="3" bestFit="1" customWidth="1"/>
    <col min="22" max="22" width="11" style="3" bestFit="1" customWidth="1"/>
    <col min="23" max="23" width="9.5703125" style="3" bestFit="1" customWidth="1"/>
    <col min="24" max="24" width="9.140625" style="3"/>
    <col min="25" max="26" width="9.5703125" style="3" bestFit="1" customWidth="1"/>
    <col min="27" max="29" width="9.140625" style="3"/>
    <col min="30" max="30" width="22.5703125" style="3" bestFit="1" customWidth="1"/>
    <col min="31" max="31" width="16.5703125" style="3" bestFit="1" customWidth="1"/>
    <col min="32" max="33" width="16.42578125" style="3" customWidth="1"/>
    <col min="34" max="34" width="9.5703125" style="3" bestFit="1" customWidth="1"/>
    <col min="35" max="16384" width="9.140625" style="3"/>
  </cols>
  <sheetData>
    <row r="1" spans="2:22" ht="6" customHeight="1"/>
    <row r="2" spans="2:22" ht="9.7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U2" s="80" t="s">
        <v>144</v>
      </c>
    </row>
    <row r="3" spans="2:22" ht="30" customHeight="1" thickBot="1">
      <c r="B3" s="25"/>
      <c r="C3" s="25" t="s">
        <v>13</v>
      </c>
      <c r="D3" s="25"/>
      <c r="E3" s="25"/>
      <c r="F3" s="36">
        <f ca="1">TODAY()</f>
        <v>43215</v>
      </c>
      <c r="G3" s="25"/>
      <c r="H3" s="25"/>
      <c r="I3" s="25"/>
      <c r="J3" s="25"/>
      <c r="K3" s="25"/>
      <c r="L3" s="25"/>
      <c r="M3" s="4"/>
      <c r="U3" s="84" t="s">
        <v>145</v>
      </c>
    </row>
    <row r="4" spans="2:22" ht="14.25" thickTop="1" thickBot="1"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4"/>
      <c r="U4" s="82" t="s">
        <v>104</v>
      </c>
      <c r="V4" s="35"/>
    </row>
    <row r="5" spans="2:22" ht="13.5" thickBot="1">
      <c r="B5" s="1"/>
      <c r="C5" s="85" t="s">
        <v>11</v>
      </c>
      <c r="D5" s="86" t="str">
        <f ca="1">_xll.HLV5r3.Financial.Cache.CreateCurve_Old(C6:D13, F11:F31, G11:G31, H11:H31)</f>
        <v>Market.LIVE.InflationCurve.AUD-CPI-3M</v>
      </c>
      <c r="E5" s="2"/>
      <c r="F5" s="28" t="s">
        <v>19</v>
      </c>
      <c r="G5" s="29"/>
      <c r="H5" s="2"/>
      <c r="I5" s="2"/>
      <c r="J5" s="26" t="s">
        <v>26</v>
      </c>
      <c r="K5" s="40"/>
      <c r="L5" s="1"/>
      <c r="M5" s="4"/>
      <c r="V5" s="35"/>
    </row>
    <row r="6" spans="2:22">
      <c r="B6" s="1"/>
      <c r="C6" s="87" t="s">
        <v>146</v>
      </c>
      <c r="D6" s="88" t="s">
        <v>114</v>
      </c>
      <c r="E6" s="2"/>
      <c r="F6" s="17" t="s">
        <v>15</v>
      </c>
      <c r="G6" s="38"/>
      <c r="H6" s="2"/>
      <c r="I6" s="2"/>
      <c r="J6" s="41" t="s">
        <v>27</v>
      </c>
      <c r="K6" s="42" t="s">
        <v>14</v>
      </c>
      <c r="L6" s="1"/>
      <c r="M6" s="4"/>
      <c r="V6" s="35"/>
    </row>
    <row r="7" spans="2:22">
      <c r="B7" s="1"/>
      <c r="C7" s="89" t="s">
        <v>147</v>
      </c>
      <c r="D7" s="90">
        <f ca="1">TODAY()</f>
        <v>43215</v>
      </c>
      <c r="E7" s="1"/>
      <c r="F7" s="19" t="s">
        <v>16</v>
      </c>
      <c r="G7" s="14"/>
      <c r="H7" s="2"/>
      <c r="I7" s="2"/>
      <c r="J7" s="43" t="s">
        <v>28</v>
      </c>
      <c r="K7" s="49" t="s">
        <v>31</v>
      </c>
      <c r="L7" s="1"/>
      <c r="M7" s="4"/>
      <c r="V7" s="35"/>
    </row>
    <row r="8" spans="2:22" ht="13.5" thickBot="1">
      <c r="B8" s="1"/>
      <c r="C8" s="91" t="s">
        <v>148</v>
      </c>
      <c r="D8" s="92" t="s">
        <v>149</v>
      </c>
      <c r="E8" s="1"/>
      <c r="F8" s="1"/>
      <c r="G8" s="1"/>
      <c r="H8" s="2"/>
      <c r="I8" s="2"/>
      <c r="J8" s="2"/>
      <c r="K8" s="1"/>
      <c r="L8" s="1"/>
      <c r="M8" s="4"/>
      <c r="V8" s="35"/>
    </row>
    <row r="9" spans="2:22">
      <c r="B9" s="1"/>
      <c r="C9" s="89" t="s">
        <v>20</v>
      </c>
      <c r="D9" s="93" t="s">
        <v>103</v>
      </c>
      <c r="E9" s="1"/>
      <c r="F9" s="26" t="s">
        <v>12</v>
      </c>
      <c r="G9" s="27"/>
      <c r="H9" s="5"/>
      <c r="I9" s="5"/>
      <c r="J9" s="5"/>
      <c r="K9" s="5"/>
      <c r="L9" s="1"/>
      <c r="M9" s="4"/>
      <c r="V9" s="35"/>
    </row>
    <row r="10" spans="2:22" ht="13.5">
      <c r="B10" s="1"/>
      <c r="C10" s="89" t="s">
        <v>21</v>
      </c>
      <c r="D10" s="92" t="s">
        <v>22</v>
      </c>
      <c r="E10" s="1"/>
      <c r="F10" s="73" t="s">
        <v>17</v>
      </c>
      <c r="G10" s="74" t="s">
        <v>18</v>
      </c>
      <c r="H10" s="75" t="s">
        <v>101</v>
      </c>
      <c r="I10" s="73" t="s">
        <v>5</v>
      </c>
      <c r="J10" s="5"/>
      <c r="K10" s="5"/>
      <c r="L10" s="1"/>
      <c r="M10" s="4"/>
      <c r="V10" s="35"/>
    </row>
    <row r="11" spans="2:22">
      <c r="B11" s="1"/>
      <c r="C11" s="89" t="s">
        <v>150</v>
      </c>
      <c r="D11" s="92" t="str">
        <f>D9&amp;"-"&amp;D10</f>
        <v>AUD-CPI-3M</v>
      </c>
      <c r="E11" s="5"/>
      <c r="F11" s="76" t="str">
        <f>MID($D$11,1,3)&amp;"-CPIndex-"&amp;I11</f>
        <v>AUD-CPIndex-1D</v>
      </c>
      <c r="G11" s="39">
        <f>Rates!B2/100</f>
        <v>2.8199999999999999E-2</v>
      </c>
      <c r="H11" s="39">
        <v>0</v>
      </c>
      <c r="I11" s="77" t="s">
        <v>44</v>
      </c>
      <c r="J11" s="5"/>
      <c r="K11" s="5"/>
      <c r="L11" s="1"/>
      <c r="M11" s="4"/>
      <c r="V11" s="35"/>
    </row>
    <row r="12" spans="2:22">
      <c r="B12" s="1"/>
      <c r="C12" s="89" t="s">
        <v>152</v>
      </c>
      <c r="D12" s="90">
        <f ca="1">D7</f>
        <v>43215</v>
      </c>
      <c r="E12" s="5"/>
      <c r="F12" s="12" t="str">
        <f t="shared" ref="F12:F17" si="0">MID($D$11,1,3)&amp;"-CPIndex-"&amp;I12</f>
        <v>AUD-CPIndex-1M</v>
      </c>
      <c r="G12" s="13">
        <f>Rates!B3/100</f>
        <v>2.8199999999999999E-2</v>
      </c>
      <c r="H12" s="13">
        <v>0</v>
      </c>
      <c r="I12" s="51" t="s">
        <v>25</v>
      </c>
      <c r="J12" s="5"/>
      <c r="K12" s="5"/>
      <c r="L12" s="1"/>
      <c r="M12" s="4"/>
      <c r="V12" s="35"/>
    </row>
    <row r="13" spans="2:22" ht="13.5" thickBot="1">
      <c r="B13" s="1"/>
      <c r="C13" s="94" t="s">
        <v>23</v>
      </c>
      <c r="D13" s="95" t="s">
        <v>145</v>
      </c>
      <c r="E13" s="5"/>
      <c r="F13" s="12" t="str">
        <f t="shared" si="0"/>
        <v>AUD-CPIndex-2M</v>
      </c>
      <c r="G13" s="13">
        <f>Rates!B4/100</f>
        <v>2.8199999999999999E-2</v>
      </c>
      <c r="H13" s="13">
        <v>0</v>
      </c>
      <c r="I13" s="51" t="s">
        <v>45</v>
      </c>
      <c r="J13" s="5"/>
      <c r="K13" s="5"/>
      <c r="L13" s="1"/>
      <c r="M13" s="4"/>
      <c r="V13" s="35"/>
    </row>
    <row r="14" spans="2:22">
      <c r="B14" s="1"/>
      <c r="C14" s="1"/>
      <c r="D14" s="1"/>
      <c r="E14" s="5"/>
      <c r="F14" s="12" t="str">
        <f t="shared" si="0"/>
        <v>AUD-CPIndex-3M</v>
      </c>
      <c r="G14" s="13">
        <f>Rates!B5/100</f>
        <v>2.8199999999999999E-2</v>
      </c>
      <c r="H14" s="13">
        <v>0</v>
      </c>
      <c r="I14" s="51" t="s">
        <v>22</v>
      </c>
      <c r="J14" s="5"/>
      <c r="K14" s="5"/>
      <c r="L14" s="1"/>
      <c r="M14" s="4"/>
      <c r="V14" s="35"/>
    </row>
    <row r="15" spans="2:22" ht="13.5" thickBot="1">
      <c r="B15" s="1"/>
      <c r="C15" s="1"/>
      <c r="D15" s="1"/>
      <c r="E15" s="5"/>
      <c r="F15" s="12" t="str">
        <f t="shared" si="0"/>
        <v>AUD-CPIndex-4M</v>
      </c>
      <c r="G15" s="13">
        <f>Rates!B6/100</f>
        <v>2.8199999999999999E-2</v>
      </c>
      <c r="H15" s="13">
        <v>0</v>
      </c>
      <c r="I15" s="51" t="s">
        <v>53</v>
      </c>
      <c r="J15" s="5"/>
      <c r="K15" s="5"/>
      <c r="L15" s="1"/>
      <c r="M15" s="4"/>
      <c r="V15" s="35"/>
    </row>
    <row r="16" spans="2:22">
      <c r="B16" s="1"/>
      <c r="C16" s="26" t="s">
        <v>4</v>
      </c>
      <c r="D16" s="27"/>
      <c r="E16" s="5"/>
      <c r="F16" s="12" t="str">
        <f t="shared" si="0"/>
        <v>AUD-CPIndex-5M</v>
      </c>
      <c r="G16" s="13">
        <f>Rates!B7/100</f>
        <v>2.8199999999999999E-2</v>
      </c>
      <c r="H16" s="13">
        <v>0</v>
      </c>
      <c r="I16" s="51" t="s">
        <v>78</v>
      </c>
      <c r="J16" s="5"/>
      <c r="K16" s="5"/>
      <c r="L16" s="1"/>
      <c r="M16" s="4"/>
      <c r="V16" s="35"/>
    </row>
    <row r="17" spans="2:22">
      <c r="B17" s="1"/>
      <c r="C17" s="1"/>
      <c r="D17" s="1"/>
      <c r="E17" s="5"/>
      <c r="F17" s="12" t="str">
        <f t="shared" si="0"/>
        <v>AUD-CPIndex-6M</v>
      </c>
      <c r="G17" s="13">
        <f>Rates!B8/100</f>
        <v>2.8199999999999999E-2</v>
      </c>
      <c r="H17" s="13">
        <v>0</v>
      </c>
      <c r="I17" s="51" t="s">
        <v>24</v>
      </c>
      <c r="J17" s="5"/>
      <c r="K17" s="5"/>
      <c r="L17" s="1"/>
      <c r="M17" s="4"/>
      <c r="V17" s="35"/>
    </row>
    <row r="18" spans="2:22">
      <c r="B18" s="1"/>
      <c r="C18" s="1"/>
      <c r="D18" s="1"/>
      <c r="E18" s="5"/>
      <c r="F18" s="12" t="str">
        <f>MID($D$11,1,3)&amp;"-"&amp;"ZCCPISwap-"&amp;I18</f>
        <v>AUD-ZCCPISwap-1Y</v>
      </c>
      <c r="G18" s="13">
        <f>Rates!E2/100</f>
        <v>2.8199999999999999E-2</v>
      </c>
      <c r="H18" s="13">
        <v>0</v>
      </c>
      <c r="I18" s="51" t="s">
        <v>55</v>
      </c>
      <c r="J18" s="5"/>
      <c r="K18" s="5"/>
      <c r="L18" s="1"/>
      <c r="M18" s="4"/>
      <c r="V18" s="35"/>
    </row>
    <row r="19" spans="2:22">
      <c r="B19" s="1"/>
      <c r="C19" s="1"/>
      <c r="D19" s="1"/>
      <c r="E19" s="5"/>
      <c r="F19" s="12" t="str">
        <f t="shared" ref="F19:F31" si="1">MID($D$11,1,3)&amp;"-"&amp;"ZCCPISwap-"&amp;I19</f>
        <v>AUD-ZCCPISwap-2Y</v>
      </c>
      <c r="G19" s="13">
        <f>Rates!E3/100</f>
        <v>2.8149999999999998E-2</v>
      </c>
      <c r="H19" s="13">
        <v>0</v>
      </c>
      <c r="I19" s="51" t="s">
        <v>97</v>
      </c>
      <c r="J19" s="5"/>
      <c r="K19" s="5"/>
      <c r="L19" s="1"/>
      <c r="M19" s="4"/>
      <c r="V19" s="35"/>
    </row>
    <row r="20" spans="2:22">
      <c r="B20" s="1"/>
      <c r="C20" s="5"/>
      <c r="D20" s="5"/>
      <c r="E20" s="5"/>
      <c r="F20" s="12" t="str">
        <f t="shared" si="1"/>
        <v>AUD-ZCCPISwap-3Y</v>
      </c>
      <c r="G20" s="13">
        <f>Rates!E4/100</f>
        <v>2.81E-2</v>
      </c>
      <c r="H20" s="13">
        <v>0</v>
      </c>
      <c r="I20" s="51" t="s">
        <v>46</v>
      </c>
      <c r="J20" s="5"/>
      <c r="K20" s="5"/>
      <c r="L20" s="1"/>
      <c r="M20" s="4"/>
      <c r="V20" s="35"/>
    </row>
    <row r="21" spans="2:22">
      <c r="B21" s="1"/>
      <c r="C21" s="5"/>
      <c r="D21" s="5"/>
      <c r="E21" s="5"/>
      <c r="F21" s="12" t="str">
        <f t="shared" si="1"/>
        <v>AUD-ZCCPISwap-4Y</v>
      </c>
      <c r="G21" s="13">
        <f>Rates!E5/100</f>
        <v>2.819E-2</v>
      </c>
      <c r="H21" s="13">
        <v>0</v>
      </c>
      <c r="I21" s="51" t="s">
        <v>47</v>
      </c>
      <c r="J21" s="5"/>
      <c r="K21" s="5"/>
      <c r="L21" s="1"/>
      <c r="M21" s="4"/>
      <c r="V21" s="35"/>
    </row>
    <row r="22" spans="2:22">
      <c r="B22" s="1"/>
      <c r="C22" s="5"/>
      <c r="D22" s="5"/>
      <c r="E22" s="5"/>
      <c r="F22" s="12" t="str">
        <f t="shared" si="1"/>
        <v>AUD-ZCCPISwap-5Y</v>
      </c>
      <c r="G22" s="13">
        <f>Rates!E6/100</f>
        <v>2.8149999999999998E-2</v>
      </c>
      <c r="H22" s="13">
        <v>0</v>
      </c>
      <c r="I22" s="51" t="s">
        <v>48</v>
      </c>
      <c r="J22" s="5"/>
      <c r="K22" s="5"/>
      <c r="L22" s="1"/>
      <c r="M22" s="4"/>
      <c r="V22" s="35"/>
    </row>
    <row r="23" spans="2:22">
      <c r="B23" s="1"/>
      <c r="C23" s="5"/>
      <c r="D23" s="5"/>
      <c r="E23" s="5"/>
      <c r="F23" s="12" t="str">
        <f t="shared" si="1"/>
        <v>AUD-ZCCPISwap-7Y</v>
      </c>
      <c r="G23" s="13">
        <f>Rates!E7/100</f>
        <v>2.87E-2</v>
      </c>
      <c r="H23" s="13">
        <v>0</v>
      </c>
      <c r="I23" s="51" t="s">
        <v>49</v>
      </c>
      <c r="J23" s="5"/>
      <c r="K23" s="5"/>
      <c r="L23" s="1"/>
      <c r="M23" s="4"/>
      <c r="V23" s="35"/>
    </row>
    <row r="24" spans="2:22">
      <c r="B24" s="1"/>
      <c r="C24" s="5"/>
      <c r="D24" s="5"/>
      <c r="E24" s="5"/>
      <c r="F24" s="12" t="str">
        <f t="shared" si="1"/>
        <v>AUD-ZCCPISwap-8Y</v>
      </c>
      <c r="G24" s="13">
        <f>Rates!E8/100</f>
        <v>2.717E-2</v>
      </c>
      <c r="H24" s="13">
        <v>0</v>
      </c>
      <c r="I24" s="51" t="s">
        <v>98</v>
      </c>
      <c r="J24" s="5"/>
      <c r="K24" s="5"/>
      <c r="L24" s="1"/>
      <c r="M24" s="4"/>
      <c r="V24" s="35"/>
    </row>
    <row r="25" spans="2:22">
      <c r="B25" s="1"/>
      <c r="C25" s="5"/>
      <c r="D25" s="5"/>
      <c r="E25" s="5"/>
      <c r="F25" s="12" t="str">
        <f t="shared" si="1"/>
        <v>AUD-ZCCPISwap-9Y</v>
      </c>
      <c r="G25" s="13">
        <f>Rates!E9/100</f>
        <v>2.733E-2</v>
      </c>
      <c r="H25" s="13">
        <v>0</v>
      </c>
      <c r="I25" s="51" t="s">
        <v>102</v>
      </c>
      <c r="J25" s="5"/>
      <c r="K25" s="5"/>
      <c r="L25" s="1"/>
      <c r="M25" s="4"/>
      <c r="V25" s="35"/>
    </row>
    <row r="26" spans="2:22">
      <c r="B26" s="1"/>
      <c r="C26" s="5"/>
      <c r="D26" s="5"/>
      <c r="E26" s="5"/>
      <c r="F26" s="12" t="str">
        <f t="shared" si="1"/>
        <v>AUD-ZCCPISwap-10Y</v>
      </c>
      <c r="G26" s="13">
        <f>Rates!E10/100</f>
        <v>2.8450000000000003E-2</v>
      </c>
      <c r="H26" s="13">
        <v>0</v>
      </c>
      <c r="I26" s="51" t="s">
        <v>50</v>
      </c>
      <c r="J26" s="5"/>
      <c r="K26" s="5"/>
      <c r="L26" s="1"/>
      <c r="M26" s="4"/>
      <c r="V26" s="35"/>
    </row>
    <row r="27" spans="2:22">
      <c r="B27" s="1"/>
      <c r="C27" s="5"/>
      <c r="D27" s="5"/>
      <c r="E27" s="5"/>
      <c r="F27" s="12" t="str">
        <f t="shared" si="1"/>
        <v>AUD-ZCCPISwap-12Y</v>
      </c>
      <c r="G27" s="13">
        <f>Rates!E11/100</f>
        <v>2.8539999999999999E-2</v>
      </c>
      <c r="H27" s="13">
        <v>0</v>
      </c>
      <c r="I27" s="51" t="s">
        <v>99</v>
      </c>
      <c r="J27" s="5"/>
      <c r="K27" s="5"/>
      <c r="L27" s="1"/>
      <c r="M27" s="4"/>
      <c r="V27" s="35"/>
    </row>
    <row r="28" spans="2:22">
      <c r="B28" s="1"/>
      <c r="C28" s="5"/>
      <c r="D28" s="5"/>
      <c r="E28" s="5"/>
      <c r="F28" s="12" t="str">
        <f t="shared" si="1"/>
        <v>AUD-ZCCPISwap-15Y</v>
      </c>
      <c r="G28" s="13">
        <f>Rates!E12/100</f>
        <v>2.8549999999999999E-2</v>
      </c>
      <c r="H28" s="13">
        <v>0</v>
      </c>
      <c r="I28" s="51" t="s">
        <v>51</v>
      </c>
      <c r="J28" s="5"/>
      <c r="K28" s="5"/>
      <c r="L28" s="1"/>
      <c r="M28" s="4"/>
      <c r="V28" s="35"/>
    </row>
    <row r="29" spans="2:22">
      <c r="B29" s="1"/>
      <c r="C29" s="5"/>
      <c r="D29" s="5"/>
      <c r="E29" s="5"/>
      <c r="F29" s="12" t="str">
        <f t="shared" si="1"/>
        <v>AUD-ZCCPISwap-20Y</v>
      </c>
      <c r="G29" s="13">
        <f>Rates!E13/100</f>
        <v>2.8549999999999999E-2</v>
      </c>
      <c r="H29" s="13">
        <v>0</v>
      </c>
      <c r="I29" s="51" t="s">
        <v>52</v>
      </c>
      <c r="J29" s="5"/>
      <c r="K29" s="5"/>
      <c r="L29" s="1"/>
      <c r="M29" s="4"/>
      <c r="V29" s="35"/>
    </row>
    <row r="30" spans="2:22">
      <c r="B30" s="1"/>
      <c r="C30" s="5"/>
      <c r="D30" s="5"/>
      <c r="E30" s="5"/>
      <c r="F30" s="12" t="str">
        <f t="shared" si="1"/>
        <v>AUD-ZCCPISwap-25Y</v>
      </c>
      <c r="G30" s="13">
        <f>Rates!E14/100</f>
        <v>2.8549999999999999E-2</v>
      </c>
      <c r="H30" s="13">
        <v>0</v>
      </c>
      <c r="I30" s="51" t="s">
        <v>76</v>
      </c>
      <c r="J30" s="5"/>
      <c r="K30" s="5"/>
      <c r="L30" s="1"/>
      <c r="M30" s="4"/>
      <c r="V30" s="35"/>
    </row>
    <row r="31" spans="2:22">
      <c r="B31" s="1"/>
      <c r="C31" s="5"/>
      <c r="D31" s="5"/>
      <c r="E31" s="5"/>
      <c r="F31" s="12" t="str">
        <f t="shared" si="1"/>
        <v>AUD-ZCCPISwap-30Y</v>
      </c>
      <c r="G31" s="13">
        <f>Rates!E15/100</f>
        <v>2.8549999999999999E-2</v>
      </c>
      <c r="H31" s="13">
        <v>0</v>
      </c>
      <c r="I31" s="51" t="s">
        <v>77</v>
      </c>
      <c r="J31" s="5"/>
      <c r="K31" s="5"/>
      <c r="L31" s="1"/>
      <c r="M31" s="4"/>
      <c r="V31" s="35"/>
    </row>
    <row r="32" spans="2:22">
      <c r="B32" s="1"/>
      <c r="C32" s="5"/>
      <c r="D32" s="5"/>
      <c r="E32" s="5"/>
      <c r="F32" s="78"/>
      <c r="G32" s="14"/>
      <c r="H32" s="14"/>
      <c r="I32" s="79"/>
      <c r="J32" s="5"/>
      <c r="K32" s="5"/>
      <c r="L32" s="1"/>
      <c r="M32" s="4"/>
      <c r="V32" s="35"/>
    </row>
    <row r="33" spans="2:22">
      <c r="B33" s="1"/>
      <c r="C33" s="5"/>
      <c r="D33" s="5"/>
      <c r="E33" s="5"/>
      <c r="F33" s="5"/>
      <c r="G33" s="5"/>
      <c r="H33" s="5"/>
      <c r="I33" s="5"/>
      <c r="J33" s="5"/>
      <c r="K33" s="1"/>
      <c r="L33" s="1"/>
      <c r="M33" s="4"/>
      <c r="V33" s="35"/>
    </row>
    <row r="34" spans="2:22">
      <c r="B34" s="1"/>
      <c r="C34" s="5"/>
      <c r="D34" s="5"/>
      <c r="E34" s="5"/>
      <c r="F34" s="5"/>
      <c r="G34" s="5"/>
      <c r="H34" s="5"/>
      <c r="I34" s="5"/>
      <c r="J34" s="5"/>
      <c r="K34" s="1"/>
      <c r="L34" s="1"/>
      <c r="M34" s="4"/>
      <c r="V34" s="35"/>
    </row>
    <row r="35" spans="2:22">
      <c r="B35" s="1"/>
      <c r="C35" s="5"/>
      <c r="D35" s="5"/>
      <c r="E35" s="5"/>
      <c r="F35" s="5"/>
      <c r="G35" s="5"/>
      <c r="H35" s="5"/>
      <c r="I35" s="5"/>
      <c r="J35" s="5"/>
      <c r="K35" s="1"/>
      <c r="L35" s="1"/>
      <c r="M35" s="4"/>
      <c r="V35" s="35"/>
    </row>
    <row r="36" spans="2:22">
      <c r="B36" s="1"/>
      <c r="C36" s="5"/>
      <c r="D36" s="5"/>
      <c r="E36" s="5"/>
      <c r="F36" s="5"/>
      <c r="G36" s="5"/>
      <c r="H36" s="5"/>
      <c r="I36" s="5"/>
      <c r="J36" s="5"/>
      <c r="K36" s="1"/>
      <c r="L36" s="1"/>
      <c r="M36" s="4"/>
      <c r="V36" s="35"/>
    </row>
    <row r="37" spans="2:22">
      <c r="B37" s="1"/>
      <c r="C37" s="5"/>
      <c r="D37" s="5"/>
      <c r="E37" s="5"/>
      <c r="F37" s="5"/>
      <c r="G37" s="5"/>
      <c r="H37" s="5"/>
      <c r="I37" s="5"/>
      <c r="J37" s="5"/>
      <c r="K37" s="1"/>
      <c r="L37" s="1"/>
      <c r="M37" s="4"/>
      <c r="V37" s="35"/>
    </row>
    <row r="38" spans="2:22">
      <c r="B38" s="1"/>
      <c r="C38" s="5"/>
      <c r="D38" s="5"/>
      <c r="E38" s="5"/>
      <c r="F38" s="5"/>
      <c r="G38" s="5"/>
      <c r="H38" s="5"/>
      <c r="I38" s="5"/>
      <c r="J38" s="5"/>
      <c r="K38" s="1"/>
      <c r="L38" s="1"/>
      <c r="M38" s="4"/>
      <c r="V38" s="35"/>
    </row>
    <row r="39" spans="2:22">
      <c r="B39" s="1"/>
      <c r="C39" s="5"/>
      <c r="D39" s="5"/>
      <c r="E39" s="5"/>
      <c r="F39" s="5"/>
      <c r="G39" s="5"/>
      <c r="H39" s="5"/>
      <c r="I39" s="5"/>
      <c r="J39" s="5"/>
      <c r="K39" s="1"/>
      <c r="L39" s="1"/>
      <c r="M39" s="4"/>
      <c r="V39" s="35"/>
    </row>
    <row r="40" spans="2:22">
      <c r="B40" s="1"/>
      <c r="C40" s="5"/>
      <c r="D40" s="5"/>
      <c r="E40" s="5"/>
      <c r="F40" s="5"/>
      <c r="G40" s="5"/>
      <c r="H40" s="5"/>
      <c r="I40" s="5"/>
      <c r="J40" s="5"/>
      <c r="K40" s="1"/>
      <c r="L40" s="1"/>
      <c r="M40" s="4"/>
      <c r="V40" s="35"/>
    </row>
    <row r="41" spans="2:22">
      <c r="B41" s="1"/>
      <c r="C41" s="5"/>
      <c r="D41" s="5"/>
      <c r="E41" s="5"/>
      <c r="F41" s="5"/>
      <c r="G41" s="5"/>
      <c r="H41" s="5"/>
      <c r="I41" s="5"/>
      <c r="J41" s="5"/>
      <c r="K41" s="1"/>
      <c r="L41" s="1"/>
      <c r="M41" s="4"/>
      <c r="V41" s="35"/>
    </row>
    <row r="42" spans="2:22">
      <c r="B42" s="1"/>
      <c r="C42" s="5"/>
      <c r="D42" s="5"/>
      <c r="E42" s="5"/>
      <c r="F42" s="5"/>
      <c r="G42" s="5"/>
      <c r="H42" s="5"/>
      <c r="I42" s="5"/>
      <c r="J42" s="5"/>
      <c r="K42" s="1"/>
      <c r="L42" s="1"/>
      <c r="M42" s="4"/>
    </row>
    <row r="43" spans="2:22">
      <c r="B43" s="1"/>
      <c r="C43" s="5"/>
      <c r="D43" s="5"/>
      <c r="E43" s="5"/>
      <c r="F43" s="5"/>
      <c r="G43" s="5"/>
      <c r="H43" s="5"/>
      <c r="I43" s="5"/>
      <c r="J43" s="5"/>
      <c r="K43" s="1"/>
      <c r="L43" s="1"/>
      <c r="M43" s="4"/>
    </row>
    <row r="44" spans="2:22">
      <c r="B44" s="1"/>
      <c r="C44" s="5"/>
      <c r="D44" s="5"/>
      <c r="E44" s="5"/>
      <c r="F44" s="5"/>
      <c r="G44" s="5"/>
      <c r="H44" s="5"/>
      <c r="I44" s="5"/>
      <c r="J44" s="5"/>
      <c r="K44" s="1"/>
      <c r="L44" s="1"/>
      <c r="M44" s="4"/>
      <c r="V44" s="7"/>
    </row>
    <row r="45" spans="2:22">
      <c r="B45" s="1"/>
      <c r="C45" s="5"/>
      <c r="D45" s="5"/>
      <c r="E45" s="5"/>
      <c r="F45" s="5"/>
      <c r="G45" s="5"/>
      <c r="H45" s="5"/>
      <c r="I45" s="5"/>
      <c r="J45" s="5"/>
      <c r="K45" s="1"/>
      <c r="L45" s="1"/>
      <c r="M45" s="4"/>
      <c r="V45" s="7"/>
    </row>
    <row r="46" spans="2:22" ht="13.5" thickBot="1">
      <c r="B46" s="1"/>
      <c r="C46" s="5"/>
      <c r="D46" s="5"/>
      <c r="E46" s="5"/>
      <c r="F46" s="5"/>
      <c r="G46" s="5"/>
      <c r="H46" s="5"/>
      <c r="I46" s="5"/>
      <c r="J46" s="5"/>
      <c r="K46" s="5"/>
      <c r="L46" s="1"/>
      <c r="M46" s="4"/>
      <c r="V46" s="7"/>
    </row>
    <row r="47" spans="2:22" ht="13.5" thickBot="1">
      <c r="B47" s="1"/>
      <c r="C47" s="28" t="s">
        <v>8</v>
      </c>
      <c r="D47" s="32"/>
      <c r="E47" s="5"/>
      <c r="F47" s="5"/>
      <c r="G47" s="5"/>
      <c r="H47" s="30" t="s">
        <v>6</v>
      </c>
      <c r="I47" s="31"/>
      <c r="J47" s="31"/>
      <c r="K47" s="31"/>
      <c r="L47" s="1"/>
      <c r="M47" s="4"/>
      <c r="V47" s="7"/>
    </row>
    <row r="48" spans="2:22">
      <c r="B48" s="1"/>
      <c r="C48" s="18" t="s">
        <v>9</v>
      </c>
      <c r="D48" s="34"/>
      <c r="E48" s="5"/>
      <c r="F48" s="5"/>
      <c r="G48" s="5"/>
      <c r="H48" s="5"/>
      <c r="I48" s="5"/>
      <c r="J48" s="5"/>
      <c r="K48" s="5"/>
      <c r="L48" s="1"/>
      <c r="M48" s="4"/>
      <c r="V48" s="7"/>
    </row>
    <row r="49" spans="2:23">
      <c r="B49" s="1"/>
      <c r="C49" s="11" t="s">
        <v>10</v>
      </c>
      <c r="D49" s="37" t="str">
        <f>D9</f>
        <v>AUD-CPI</v>
      </c>
      <c r="E49" s="5"/>
      <c r="F49" s="5"/>
      <c r="G49" s="5"/>
      <c r="H49" s="15"/>
      <c r="I49" s="15"/>
      <c r="J49" s="33"/>
      <c r="K49" s="16"/>
      <c r="L49" s="1"/>
      <c r="M49" s="4"/>
      <c r="V49" s="7"/>
    </row>
    <row r="50" spans="2:23">
      <c r="B50" s="23" t="str">
        <f>"Last Update "&amp;TEXT(D9,"dd-mmm-yy-hh-mm-ss")</f>
        <v>Last Update AUD-CPI</v>
      </c>
      <c r="C50" s="5"/>
      <c r="D50" s="5"/>
      <c r="E50" s="5"/>
      <c r="F50" s="5"/>
      <c r="G50" s="5"/>
      <c r="H50" s="15"/>
      <c r="I50" s="15"/>
      <c r="J50" s="33"/>
      <c r="K50" s="16"/>
      <c r="L50" s="1"/>
      <c r="M50" s="4"/>
    </row>
    <row r="51" spans="2:23">
      <c r="B51" s="5"/>
      <c r="C51" s="1"/>
      <c r="D51" s="5"/>
      <c r="E51" s="5"/>
      <c r="F51" s="5"/>
      <c r="G51" s="5"/>
      <c r="H51" s="1"/>
      <c r="I51" s="1"/>
      <c r="J51" s="1"/>
      <c r="K51" s="1"/>
      <c r="L51" s="1"/>
      <c r="M51" s="4"/>
      <c r="U51" s="8"/>
    </row>
    <row r="52" spans="2:23">
      <c r="B52" s="1"/>
      <c r="C52" s="1"/>
      <c r="D52" s="1"/>
      <c r="E52" s="1"/>
      <c r="F52" s="1"/>
      <c r="G52" s="1"/>
      <c r="H52" s="1"/>
      <c r="I52" s="1"/>
      <c r="J52" s="1"/>
      <c r="K52" s="1"/>
      <c r="L52" s="22"/>
      <c r="M52" s="4"/>
    </row>
    <row r="53" spans="2:2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8" spans="2:23">
      <c r="T58" s="8" t="s">
        <v>0</v>
      </c>
      <c r="U58" s="8" t="s">
        <v>1</v>
      </c>
      <c r="V58" s="9" t="s">
        <v>2</v>
      </c>
      <c r="W58" s="8" t="s">
        <v>3</v>
      </c>
    </row>
    <row r="59" spans="2:23">
      <c r="T59" s="7">
        <f ca="1">D7</f>
        <v>43215</v>
      </c>
      <c r="U59" s="3">
        <f ca="1">_xll.HLV5r3.Financial.Cache.GetValue(IRCurve6m,T59)</f>
        <v>1</v>
      </c>
      <c r="V59" s="10">
        <f ca="1">V60</f>
        <v>2.8199999999995451E-2</v>
      </c>
      <c r="W59" s="10">
        <f ca="1">W60</f>
        <v>2.8186662034200217E-2</v>
      </c>
    </row>
    <row r="60" spans="2:23">
      <c r="T60" s="7">
        <f ca="1">T59+30</f>
        <v>43245</v>
      </c>
      <c r="U60" s="3">
        <f ca="1">_xll.HLV5r3.Financial.Cache.GetValue(IRCurve6m,T60)</f>
        <v>0.99768755159274702</v>
      </c>
      <c r="V60" s="10">
        <f ca="1">(U59/U60-1)*365/(T60-T59)</f>
        <v>2.8199999999995451E-2</v>
      </c>
      <c r="W60" s="10">
        <f t="shared" ref="W60:W123" ca="1" si="2">-LN(U60)/(T60-$T$59)*365.25</f>
        <v>2.8186662034200217E-2</v>
      </c>
    </row>
    <row r="61" spans="2:23">
      <c r="T61" s="7">
        <f t="shared" ref="T61:T124" ca="1" si="3">T60+30</f>
        <v>43275</v>
      </c>
      <c r="U61" s="3">
        <f ca="1">_xll.HLV5r3.Financial.Cache.GetValue(IRCurve6m,T61)</f>
        <v>0.99538577307281229</v>
      </c>
      <c r="V61" s="10">
        <f t="shared" ref="V61:V124" ca="1" si="4">(U60/U61-1)*365/(T61-T60)</f>
        <v>2.813479230880082E-2</v>
      </c>
      <c r="W61" s="10">
        <f t="shared" ca="1" si="2"/>
        <v>2.8154111216525991E-2</v>
      </c>
    </row>
    <row r="62" spans="2:23">
      <c r="T62" s="7">
        <f t="shared" ca="1" si="3"/>
        <v>43305</v>
      </c>
      <c r="U62" s="3">
        <f ca="1">_xll.HLV5r3.Financial.Cache.GetValue(IRCurve6m,T62)</f>
        <v>0.99309459118568622</v>
      </c>
      <c r="V62" s="10">
        <f t="shared" ca="1" si="4"/>
        <v>2.8069880292152554E-2</v>
      </c>
      <c r="W62" s="10">
        <f t="shared" ca="1" si="2"/>
        <v>2.8121658681486909E-2</v>
      </c>
    </row>
    <row r="63" spans="2:23">
      <c r="T63" s="7">
        <f t="shared" ca="1" si="3"/>
        <v>43335</v>
      </c>
      <c r="U63" s="3">
        <f ca="1">_xll.HLV5r3.Financial.Cache.GetValue(IRCurve6m,T63)</f>
        <v>0.99081393120190553</v>
      </c>
      <c r="V63" s="10">
        <f t="shared" ca="1" si="4"/>
        <v>2.8005288307770122E-2</v>
      </c>
      <c r="W63" s="10">
        <f t="shared" ca="1" si="2"/>
        <v>2.8089310509867096E-2</v>
      </c>
    </row>
    <row r="64" spans="2:23">
      <c r="T64" s="7">
        <f t="shared" ca="1" si="3"/>
        <v>43365</v>
      </c>
      <c r="U64" s="3">
        <f ca="1">_xll.HLV5r3.Financial.Cache.GetValue(IRCurve6m,T64)</f>
        <v>0.98854372439343274</v>
      </c>
      <c r="V64" s="10">
        <f t="shared" ca="1" si="4"/>
        <v>2.7940948712242026E-2</v>
      </c>
      <c r="W64" s="10">
        <f t="shared" ca="1" si="2"/>
        <v>2.8057054411908509E-2</v>
      </c>
    </row>
    <row r="65" spans="20:23">
      <c r="T65" s="7">
        <f t="shared" ca="1" si="3"/>
        <v>43395</v>
      </c>
      <c r="U65" s="3">
        <f ca="1">_xll.HLV5r3.Financial.Cache.GetValue(IRCurve6m,T65)</f>
        <v>0.98628389629096591</v>
      </c>
      <c r="V65" s="10">
        <f t="shared" ca="1" si="4"/>
        <v>2.7876938222429686E-2</v>
      </c>
      <c r="W65" s="10">
        <f t="shared" ca="1" si="2"/>
        <v>2.8024899057341186E-2</v>
      </c>
    </row>
    <row r="66" spans="20:23">
      <c r="T66" s="7">
        <f t="shared" ca="1" si="3"/>
        <v>43425</v>
      </c>
      <c r="U66" s="3">
        <f ca="1">_xll.HLV5r3.Financial.Cache.GetValue(IRCurve6m,T66)</f>
        <v>0.98403407426229483</v>
      </c>
      <c r="V66" s="10">
        <f t="shared" ca="1" si="4"/>
        <v>2.7816958170564066E-2</v>
      </c>
      <c r="W66" s="10">
        <f t="shared" ca="1" si="2"/>
        <v>2.7993376079505874E-2</v>
      </c>
    </row>
    <row r="67" spans="20:23">
      <c r="T67" s="7">
        <f t="shared" ca="1" si="3"/>
        <v>43455</v>
      </c>
      <c r="U67" s="3">
        <f ca="1">_xll.HLV5r3.Financial.Cache.GetValue(IRCurve6m,T67)</f>
        <v>0.98179442385856164</v>
      </c>
      <c r="V67" s="10">
        <f t="shared" ca="1" si="4"/>
        <v>2.7754364100985196E-2</v>
      </c>
      <c r="W67" s="10">
        <f t="shared" ca="1" si="2"/>
        <v>2.7961922068520897E-2</v>
      </c>
    </row>
    <row r="68" spans="20:23">
      <c r="T68" s="7">
        <f t="shared" ca="1" si="3"/>
        <v>43485</v>
      </c>
      <c r="U68" s="3">
        <f ca="1">_xll.HLV5r3.Financial.Cache.GetValue(IRCurve6m,T68)</f>
        <v>0.97956493243534559</v>
      </c>
      <c r="V68" s="10">
        <f t="shared" ca="1" si="4"/>
        <v>2.7691353665575218E-2</v>
      </c>
      <c r="W68" s="10">
        <f t="shared" ca="1" si="2"/>
        <v>2.7930467810364526E-2</v>
      </c>
    </row>
    <row r="69" spans="20:23">
      <c r="T69" s="7">
        <f t="shared" ca="1" si="3"/>
        <v>43515</v>
      </c>
      <c r="U69" s="3">
        <f ca="1">_xll.HLV5r3.Financial.Cache.GetValue(IRCurve6m,T69)</f>
        <v>0.97734555396862011</v>
      </c>
      <c r="V69" s="10">
        <f t="shared" ca="1" si="4"/>
        <v>2.762834281302003E-2</v>
      </c>
      <c r="W69" s="10">
        <f t="shared" ca="1" si="2"/>
        <v>2.7899013305032881E-2</v>
      </c>
    </row>
    <row r="70" spans="20:23">
      <c r="T70" s="7">
        <f t="shared" ca="1" si="3"/>
        <v>43545</v>
      </c>
      <c r="U70" s="3">
        <f ca="1">_xll.HLV5r3.Financial.Cache.GetValue(IRCurve6m,T70)</f>
        <v>0.9751362426949387</v>
      </c>
      <c r="V70" s="10">
        <f t="shared" ca="1" si="4"/>
        <v>2.7565331543316935E-2</v>
      </c>
      <c r="W70" s="10">
        <f t="shared" ca="1" si="2"/>
        <v>2.7867558552522046E-2</v>
      </c>
    </row>
    <row r="71" spans="20:23">
      <c r="T71" s="7">
        <f t="shared" ca="1" si="3"/>
        <v>43575</v>
      </c>
      <c r="U71" s="3">
        <f ca="1">_xll.HLV5r3.Financial.Cache.GetValue(IRCurve6m,T71)</f>
        <v>0.97293695310990325</v>
      </c>
      <c r="V71" s="10">
        <f t="shared" ca="1" si="4"/>
        <v>2.7502319856460528E-2</v>
      </c>
      <c r="W71" s="10">
        <f t="shared" ca="1" si="2"/>
        <v>2.7836103552828288E-2</v>
      </c>
    </row>
    <row r="72" spans="20:23">
      <c r="T72" s="7">
        <f t="shared" ca="1" si="3"/>
        <v>43605</v>
      </c>
      <c r="U72" s="3">
        <f ca="1">_xll.HLV5r3.Financial.Cache.GetValue(IRCurve6m,T72)</f>
        <v>0.97075535176550798</v>
      </c>
      <c r="V72" s="10">
        <f t="shared" ca="1" si="4"/>
        <v>2.7342436287923582E-2</v>
      </c>
      <c r="W72" s="10">
        <f t="shared" ca="1" si="2"/>
        <v>2.7797208300677931E-2</v>
      </c>
    </row>
    <row r="73" spans="20:23">
      <c r="T73" s="7">
        <f t="shared" ca="1" si="3"/>
        <v>43635</v>
      </c>
      <c r="U73" s="3">
        <f ca="1">_xll.HLV5r3.Financial.Cache.GetValue(IRCurve6m,T73)</f>
        <v>0.96858690287800808</v>
      </c>
      <c r="V73" s="10">
        <f t="shared" ca="1" si="4"/>
        <v>2.7238438512355412E-2</v>
      </c>
      <c r="W73" s="10">
        <f t="shared" ca="1" si="2"/>
        <v>2.7756452649020494E-2</v>
      </c>
    </row>
    <row r="74" spans="20:23">
      <c r="T74" s="7">
        <f t="shared" ca="1" si="3"/>
        <v>43665</v>
      </c>
      <c r="U74" s="3">
        <f ca="1">_xll.HLV5r3.Financial.Cache.GetValue(IRCurve6m,T74)</f>
        <v>0.96642976851129425</v>
      </c>
      <c r="V74" s="10">
        <f t="shared" ca="1" si="4"/>
        <v>2.7156794678880141E-2</v>
      </c>
      <c r="W74" s="10">
        <f t="shared" ca="1" si="2"/>
        <v>2.7715696582387143E-2</v>
      </c>
    </row>
    <row r="75" spans="20:23">
      <c r="T75" s="7">
        <f t="shared" ca="1" si="3"/>
        <v>43695</v>
      </c>
      <c r="U75" s="3">
        <f ca="1">_xll.HLV5r3.Financial.Cache.GetValue(IRCurve6m,T75)</f>
        <v>0.9642838947114214</v>
      </c>
      <c r="V75" s="10">
        <f t="shared" ca="1" si="4"/>
        <v>2.7075150145073151E-2</v>
      </c>
      <c r="W75" s="10">
        <f t="shared" ca="1" si="2"/>
        <v>2.7674940100769718E-2</v>
      </c>
    </row>
    <row r="76" spans="20:23">
      <c r="T76" s="7">
        <f t="shared" ca="1" si="3"/>
        <v>43725</v>
      </c>
      <c r="U76" s="3">
        <f ca="1">_xll.HLV5r3.Financial.Cache.GetValue(IRCurve6m,T76)</f>
        <v>0.96214922786970658</v>
      </c>
      <c r="V76" s="10">
        <f t="shared" ca="1" si="4"/>
        <v>2.6993504910910127E-2</v>
      </c>
      <c r="W76" s="10">
        <f t="shared" ca="1" si="2"/>
        <v>2.7634183204159453E-2</v>
      </c>
    </row>
    <row r="77" spans="20:23">
      <c r="T77" s="7">
        <f t="shared" ca="1" si="3"/>
        <v>43755</v>
      </c>
      <c r="U77" s="3">
        <f ca="1">_xll.HLV5r3.Financial.Cache.GetValue(IRCurve6m,T77)</f>
        <v>0.96002571472053366</v>
      </c>
      <c r="V77" s="10">
        <f t="shared" ca="1" si="4"/>
        <v>2.6911858976393772E-2</v>
      </c>
      <c r="W77" s="10">
        <f t="shared" ca="1" si="2"/>
        <v>2.7593425892548176E-2</v>
      </c>
    </row>
    <row r="78" spans="20:23">
      <c r="T78" s="7">
        <f t="shared" ca="1" si="3"/>
        <v>43785</v>
      </c>
      <c r="U78" s="3">
        <f ca="1">_xll.HLV5r3.Financial.Cache.GetValue(IRCurve6m,T78)</f>
        <v>0.95791330233917815</v>
      </c>
      <c r="V78" s="10">
        <f t="shared" ca="1" si="4"/>
        <v>2.6830212341483566E-2</v>
      </c>
      <c r="W78" s="10">
        <f t="shared" ca="1" si="2"/>
        <v>2.7552668165926393E-2</v>
      </c>
    </row>
    <row r="79" spans="20:23">
      <c r="T79" s="7">
        <f t="shared" ca="1" si="3"/>
        <v>43815</v>
      </c>
      <c r="U79" s="3">
        <f ca="1">_xll.HLV5r3.Financial.Cache.GetValue(IRCurve6m,T79)</f>
        <v>0.95581193813963983</v>
      </c>
      <c r="V79" s="10">
        <f t="shared" ca="1" si="4"/>
        <v>2.6748565006220026E-2</v>
      </c>
      <c r="W79" s="10">
        <f t="shared" ca="1" si="2"/>
        <v>2.751191002428742E-2</v>
      </c>
    </row>
    <row r="80" spans="20:23">
      <c r="T80" s="7">
        <f t="shared" ca="1" si="3"/>
        <v>43845</v>
      </c>
      <c r="U80" s="3">
        <f ca="1">_xll.HLV5r3.Financial.Cache.GetValue(IRCurve6m,T80)</f>
        <v>0.953721569872505</v>
      </c>
      <c r="V80" s="10">
        <f t="shared" ca="1" si="4"/>
        <v>2.6666916970543724E-2</v>
      </c>
      <c r="W80" s="10">
        <f t="shared" ca="1" si="2"/>
        <v>2.7471151467621979E-2</v>
      </c>
    </row>
    <row r="81" spans="20:23">
      <c r="T81" s="7">
        <f t="shared" ca="1" si="3"/>
        <v>43875</v>
      </c>
      <c r="U81" s="3">
        <f ca="1">_xll.HLV5r3.Financial.Cache.GetValue(IRCurve6m,T81)</f>
        <v>0.95164214562281224</v>
      </c>
      <c r="V81" s="10">
        <f t="shared" ca="1" si="4"/>
        <v>2.6585268234454656E-2</v>
      </c>
      <c r="W81" s="10">
        <f t="shared" ca="1" si="2"/>
        <v>2.7430392495921555E-2</v>
      </c>
    </row>
    <row r="82" spans="20:23">
      <c r="T82" s="7">
        <f t="shared" ca="1" si="3"/>
        <v>43905</v>
      </c>
      <c r="U82" s="3">
        <f ca="1">_xll.HLV5r3.Financial.Cache.GetValue(IRCurve6m,T82)</f>
        <v>0.94957361380793937</v>
      </c>
      <c r="V82" s="10">
        <f t="shared" ca="1" si="4"/>
        <v>2.6503618797944717E-2</v>
      </c>
      <c r="W82" s="10">
        <f t="shared" ca="1" si="2"/>
        <v>2.7389633109177788E-2</v>
      </c>
    </row>
    <row r="83" spans="20:23">
      <c r="T83" s="7">
        <f t="shared" ca="1" si="3"/>
        <v>43935</v>
      </c>
      <c r="U83" s="3">
        <f ca="1">_xll.HLV5r3.Financial.Cache.GetValue(IRCurve6m,T83)</f>
        <v>0.94751592317550593</v>
      </c>
      <c r="V83" s="10">
        <f t="shared" ca="1" si="4"/>
        <v>2.6421968660997702E-2</v>
      </c>
      <c r="W83" s="10">
        <f t="shared" ca="1" si="2"/>
        <v>2.7348873307382136E-2</v>
      </c>
    </row>
    <row r="84" spans="20:23">
      <c r="T84" s="7">
        <f t="shared" ca="1" si="3"/>
        <v>43965</v>
      </c>
      <c r="U84" s="3">
        <f ca="1">_xll.HLV5r3.Financial.Cache.GetValue(IRCurve6m,T84)</f>
        <v>0.94545877386148813</v>
      </c>
      <c r="V84" s="10">
        <f t="shared" ca="1" si="4"/>
        <v>2.6472492169058042E-2</v>
      </c>
      <c r="W84" s="10">
        <f t="shared" ca="1" si="2"/>
        <v>2.7313392227775606E-2</v>
      </c>
    </row>
    <row r="85" spans="20:23">
      <c r="T85" s="7">
        <f t="shared" ca="1" si="3"/>
        <v>43995</v>
      </c>
      <c r="U85" s="3">
        <f ca="1">_xll.HLV5r3.Financial.Cache.GetValue(IRCurve6m,T85)</f>
        <v>0.94340345686828853</v>
      </c>
      <c r="V85" s="10">
        <f t="shared" ca="1" si="4"/>
        <v>2.6506535002113602E-2</v>
      </c>
      <c r="W85" s="10">
        <f t="shared" ca="1" si="2"/>
        <v>2.7281947852049716E-2</v>
      </c>
    </row>
    <row r="86" spans="20:23">
      <c r="T86" s="7">
        <f t="shared" ca="1" si="3"/>
        <v>44025</v>
      </c>
      <c r="U86" s="3">
        <f ca="1">_xll.HLV5r3.Financial.Cache.GetValue(IRCurve6m,T86)</f>
        <v>0.9413574708857757</v>
      </c>
      <c r="V86" s="10">
        <f t="shared" ca="1" si="4"/>
        <v>2.6443545862002926E-2</v>
      </c>
      <c r="W86" s="10">
        <f t="shared" ca="1" si="2"/>
        <v>2.7250503229303849E-2</v>
      </c>
    </row>
    <row r="87" spans="20:23">
      <c r="T87" s="7">
        <f t="shared" ca="1" si="3"/>
        <v>44055</v>
      </c>
      <c r="U87" s="3">
        <f ca="1">_xll.HLV5r3.Financial.Cache.GetValue(IRCurve6m,T87)</f>
        <v>0.93932077461865482</v>
      </c>
      <c r="V87" s="10">
        <f t="shared" ca="1" si="4"/>
        <v>2.63805563050226E-2</v>
      </c>
      <c r="W87" s="10">
        <f t="shared" ca="1" si="2"/>
        <v>2.7219058359534191E-2</v>
      </c>
    </row>
    <row r="88" spans="20:23">
      <c r="T88" s="7">
        <f t="shared" ca="1" si="3"/>
        <v>44085</v>
      </c>
      <c r="U88" s="3">
        <f ca="1">_xll.HLV5r3.Financial.Cache.GetValue(IRCurve6m,T88)</f>
        <v>0.93729332700452872</v>
      </c>
      <c r="V88" s="10">
        <f t="shared" ca="1" si="4"/>
        <v>2.6317566331167219E-2</v>
      </c>
      <c r="W88" s="10">
        <f t="shared" ca="1" si="2"/>
        <v>2.7187613242736837E-2</v>
      </c>
    </row>
    <row r="89" spans="20:23">
      <c r="T89" s="7">
        <f t="shared" ca="1" si="3"/>
        <v>44115</v>
      </c>
      <c r="U89" s="3">
        <f ca="1">_xll.HLV5r3.Financial.Cache.GetValue(IRCurve6m,T89)</f>
        <v>0.93527508721254959</v>
      </c>
      <c r="V89" s="10">
        <f t="shared" ca="1" si="4"/>
        <v>2.6254575940428682E-2</v>
      </c>
      <c r="W89" s="10">
        <f t="shared" ca="1" si="2"/>
        <v>2.7156167878907875E-2</v>
      </c>
    </row>
    <row r="90" spans="20:23">
      <c r="T90" s="7">
        <f t="shared" ca="1" si="3"/>
        <v>44145</v>
      </c>
      <c r="U90" s="3">
        <f ca="1">_xll.HLV5r3.Financial.Cache.GetValue(IRCurve6m,T90)</f>
        <v>0.93326601464207959</v>
      </c>
      <c r="V90" s="10">
        <f t="shared" ca="1" si="4"/>
        <v>2.6191585132804285E-2</v>
      </c>
      <c r="W90" s="10">
        <f t="shared" ca="1" si="2"/>
        <v>2.7124722268043459E-2</v>
      </c>
    </row>
    <row r="91" spans="20:23">
      <c r="T91" s="7">
        <f t="shared" ca="1" si="3"/>
        <v>44175</v>
      </c>
      <c r="U91" s="3">
        <f ca="1">_xll.HLV5r3.Financial.Cache.GetValue(IRCurve6m,T91)</f>
        <v>0.93126606892136043</v>
      </c>
      <c r="V91" s="10">
        <f t="shared" ca="1" si="4"/>
        <v>2.6128593908291326E-2</v>
      </c>
      <c r="W91" s="10">
        <f t="shared" ca="1" si="2"/>
        <v>2.7093276410139724E-2</v>
      </c>
    </row>
    <row r="92" spans="20:23">
      <c r="T92" s="7">
        <f t="shared" ca="1" si="3"/>
        <v>44205</v>
      </c>
      <c r="U92" s="3">
        <f ca="1">_xll.HLV5r3.Financial.Cache.GetValue(IRCurve6m,T92)</f>
        <v>0.92927520990619206</v>
      </c>
      <c r="V92" s="10">
        <f t="shared" ca="1" si="4"/>
        <v>2.6065602266876303E-2</v>
      </c>
      <c r="W92" s="10">
        <f t="shared" ca="1" si="2"/>
        <v>2.706183030519271E-2</v>
      </c>
    </row>
    <row r="93" spans="20:23">
      <c r="T93" s="7">
        <f t="shared" ca="1" si="3"/>
        <v>44235</v>
      </c>
      <c r="U93" s="3">
        <f ca="1">_xll.HLV5r3.Financial.Cache.GetValue(IRCurve6m,T93)</f>
        <v>0.92729339767861885</v>
      </c>
      <c r="V93" s="10">
        <f t="shared" ca="1" si="4"/>
        <v>2.6002610208559207E-2</v>
      </c>
      <c r="W93" s="10">
        <f t="shared" ca="1" si="2"/>
        <v>2.7030383953198608E-2</v>
      </c>
    </row>
    <row r="94" spans="20:23">
      <c r="T94" s="7">
        <f t="shared" ca="1" si="3"/>
        <v>44265</v>
      </c>
      <c r="U94" s="3">
        <f ca="1">_xll.HLV5r3.Financial.Cache.GetValue(IRCurve6m,T94)</f>
        <v>0.92532059254562593</v>
      </c>
      <c r="V94" s="10">
        <f t="shared" ca="1" si="4"/>
        <v>2.5939617733331938E-2</v>
      </c>
      <c r="W94" s="10">
        <f t="shared" ca="1" si="2"/>
        <v>2.6998937354153516E-2</v>
      </c>
    </row>
    <row r="95" spans="20:23">
      <c r="T95" s="7">
        <f t="shared" ca="1" si="3"/>
        <v>44295</v>
      </c>
      <c r="U95" s="3">
        <f ca="1">_xll.HLV5r3.Financial.Cache.GetValue(IRCurve6m,T95)</f>
        <v>0.92335675503784298</v>
      </c>
      <c r="V95" s="10">
        <f t="shared" ca="1" si="4"/>
        <v>2.5876624841189095E-2</v>
      </c>
      <c r="W95" s="10">
        <f t="shared" ca="1" si="2"/>
        <v>2.6967490508053533E-2</v>
      </c>
    </row>
    <row r="96" spans="20:23">
      <c r="T96" s="7">
        <f t="shared" ca="1" si="3"/>
        <v>44325</v>
      </c>
      <c r="U96" s="3">
        <f ca="1">_xll.HLV5r3.Financial.Cache.GetValue(IRCurve6m,T96)</f>
        <v>0.92138847649820022</v>
      </c>
      <c r="V96" s="10">
        <f t="shared" ca="1" si="4"/>
        <v>2.5990545258390691E-2</v>
      </c>
      <c r="W96" s="10">
        <f t="shared" ca="1" si="2"/>
        <v>2.6940817977172501E-2</v>
      </c>
    </row>
    <row r="97" spans="20:23">
      <c r="T97" s="7">
        <f t="shared" ca="1" si="3"/>
        <v>44355</v>
      </c>
      <c r="U97" s="3">
        <f ca="1">_xll.HLV5r3.Financial.Cache.GetValue(IRCurve6m,T97)</f>
        <v>0.91940787061792539</v>
      </c>
      <c r="V97" s="10">
        <f t="shared" ca="1" si="4"/>
        <v>2.6209664190874782E-2</v>
      </c>
      <c r="W97" s="10">
        <f t="shared" ca="1" si="2"/>
        <v>2.6921307149018796E-2</v>
      </c>
    </row>
    <row r="98" spans="20:23">
      <c r="T98" s="7">
        <f t="shared" ca="1" si="3"/>
        <v>44385</v>
      </c>
      <c r="U98" s="3">
        <f ca="1">_xll.HLV5r3.Financial.Cache.GetValue(IRCurve6m,T98)</f>
        <v>0.91743446293596498</v>
      </c>
      <c r="V98" s="10">
        <f t="shared" ca="1" si="4"/>
        <v>2.6170581587937575E-2</v>
      </c>
      <c r="W98" s="10">
        <f t="shared" ca="1" si="2"/>
        <v>2.6901796225761661E-2</v>
      </c>
    </row>
    <row r="99" spans="20:23">
      <c r="T99" s="7">
        <f t="shared" ca="1" si="3"/>
        <v>44415</v>
      </c>
      <c r="U99" s="3">
        <f ca="1">_xll.HLV5r3.Financial.Cache.GetValue(IRCurve6m,T99)</f>
        <v>0.91546822538619332</v>
      </c>
      <c r="V99" s="10">
        <f t="shared" ca="1" si="4"/>
        <v>2.6131498824509825E-2</v>
      </c>
      <c r="W99" s="10">
        <f t="shared" ca="1" si="2"/>
        <v>2.6882285207400162E-2</v>
      </c>
    </row>
    <row r="100" spans="20:23">
      <c r="T100" s="7">
        <f t="shared" ca="1" si="3"/>
        <v>44445</v>
      </c>
      <c r="U100" s="3">
        <f ca="1">_xll.HLV5r3.Financial.Cache.GetValue(IRCurve6m,T100)</f>
        <v>0.91350913003142076</v>
      </c>
      <c r="V100" s="10">
        <f t="shared" ca="1" si="4"/>
        <v>2.6092415900553705E-2</v>
      </c>
      <c r="W100" s="10">
        <f t="shared" ca="1" si="2"/>
        <v>2.6862774093932507E-2</v>
      </c>
    </row>
    <row r="101" spans="20:23">
      <c r="T101" s="7">
        <f t="shared" ca="1" si="3"/>
        <v>44475</v>
      </c>
      <c r="U101" s="3">
        <f ca="1">_xll.HLV5r3.Financial.Cache.GetValue(IRCurve6m,T101)</f>
        <v>0.91155714906274987</v>
      </c>
      <c r="V101" s="10">
        <f t="shared" ca="1" si="4"/>
        <v>2.6053332816174574E-2</v>
      </c>
      <c r="W101" s="10">
        <f t="shared" ca="1" si="2"/>
        <v>2.6843262885359515E-2</v>
      </c>
    </row>
    <row r="102" spans="20:23">
      <c r="T102" s="7">
        <f t="shared" ca="1" si="3"/>
        <v>44505</v>
      </c>
      <c r="U102" s="3">
        <f ca="1">_xll.HLV5r3.Financial.Cache.GetValue(IRCurve6m,T102)</f>
        <v>0.90961225479896157</v>
      </c>
      <c r="V102" s="10">
        <f t="shared" ca="1" si="4"/>
        <v>2.6014249571267078E-2</v>
      </c>
      <c r="W102" s="10">
        <f t="shared" ca="1" si="2"/>
        <v>2.6823751581679406E-2</v>
      </c>
    </row>
    <row r="103" spans="20:23">
      <c r="T103" s="7">
        <f t="shared" ca="1" si="3"/>
        <v>44535</v>
      </c>
      <c r="U103" s="3">
        <f ca="1">_xll.HLV5r3.Financial.Cache.GetValue(IRCurve6m,T103)</f>
        <v>0.90767441968587848</v>
      </c>
      <c r="V103" s="10">
        <f t="shared" ca="1" si="4"/>
        <v>2.5975166165863633E-2</v>
      </c>
      <c r="W103" s="10">
        <f t="shared" ca="1" si="2"/>
        <v>2.6804240182891216E-2</v>
      </c>
    </row>
    <row r="104" spans="20:23">
      <c r="T104" s="7">
        <f t="shared" ca="1" si="3"/>
        <v>44565</v>
      </c>
      <c r="U104" s="3">
        <f ca="1">_xll.HLV5r3.Financial.Cache.GetValue(IRCurve6m,T104)</f>
        <v>0.90574361629574707</v>
      </c>
      <c r="V104" s="10">
        <f t="shared" ca="1" si="4"/>
        <v>2.5936082599921011E-2</v>
      </c>
      <c r="W104" s="10">
        <f t="shared" ca="1" si="2"/>
        <v>2.6784728688993141E-2</v>
      </c>
    </row>
    <row r="105" spans="20:23">
      <c r="T105" s="7">
        <f t="shared" ca="1" si="3"/>
        <v>44595</v>
      </c>
      <c r="U105" s="3">
        <f ca="1">_xll.HLV5r3.Financial.Cache.GetValue(IRCurve6m,T105)</f>
        <v>0.90381981732660654</v>
      </c>
      <c r="V105" s="10">
        <f t="shared" ca="1" si="4"/>
        <v>2.5896998873560784E-2</v>
      </c>
      <c r="W105" s="10">
        <f t="shared" ca="1" si="2"/>
        <v>2.6765217099986048E-2</v>
      </c>
    </row>
    <row r="106" spans="20:23">
      <c r="T106" s="7">
        <f t="shared" ca="1" si="3"/>
        <v>44625</v>
      </c>
      <c r="U106" s="3">
        <f ca="1">_xll.HLV5r3.Financial.Cache.GetValue(IRCurve6m,T106)</f>
        <v>0.90190299560169007</v>
      </c>
      <c r="V106" s="10">
        <f t="shared" ca="1" si="4"/>
        <v>2.5857914986661384E-2</v>
      </c>
      <c r="W106" s="10">
        <f t="shared" ca="1" si="2"/>
        <v>2.6745705415868109E-2</v>
      </c>
    </row>
    <row r="107" spans="20:23">
      <c r="T107" s="7">
        <f t="shared" ca="1" si="3"/>
        <v>44655</v>
      </c>
      <c r="U107" s="3">
        <f ca="1">_xll.HLV5r3.Financial.Cache.GetValue(IRCurve6m,T107)</f>
        <v>0.89999312406880005</v>
      </c>
      <c r="V107" s="10">
        <f t="shared" ca="1" si="4"/>
        <v>2.5818830939260629E-2</v>
      </c>
      <c r="W107" s="10">
        <f t="shared" ca="1" si="2"/>
        <v>2.6726193636638397E-2</v>
      </c>
    </row>
    <row r="108" spans="20:23">
      <c r="T108" s="7">
        <f t="shared" ca="1" si="3"/>
        <v>44685</v>
      </c>
      <c r="U108" s="3">
        <f ca="1">_xll.HLV5r3.Financial.Cache.GetValue(IRCurve6m,T108)</f>
        <v>0.89810068475368088</v>
      </c>
      <c r="V108" s="10">
        <f t="shared" ca="1" si="4"/>
        <v>2.5637079143597735E-2</v>
      </c>
      <c r="W108" s="10">
        <f t="shared" ca="1" si="2"/>
        <v>2.6703774328104422E-2</v>
      </c>
    </row>
    <row r="109" spans="20:23">
      <c r="T109" s="7">
        <f t="shared" ca="1" si="3"/>
        <v>44715</v>
      </c>
      <c r="U109" s="3">
        <f ca="1">_xll.HLV5r3.Financial.Cache.GetValue(IRCurve6m,T109)</f>
        <v>0.89624495417025096</v>
      </c>
      <c r="V109" s="10">
        <f t="shared" ca="1" si="4"/>
        <v>2.5191835476086982E-2</v>
      </c>
      <c r="W109" s="10">
        <f t="shared" ca="1" si="2"/>
        <v>2.6673359394301547E-2</v>
      </c>
    </row>
    <row r="110" spans="20:23">
      <c r="T110" s="7">
        <f t="shared" ca="1" si="3"/>
        <v>44745</v>
      </c>
      <c r="U110" s="3">
        <f ca="1">_xll.HLV5r3.Financial.Cache.GetValue(IRCurve6m,T110)</f>
        <v>0.89439752757905133</v>
      </c>
      <c r="V110" s="10">
        <f t="shared" ca="1" si="4"/>
        <v>2.5130909727694606E-2</v>
      </c>
      <c r="W110" s="10">
        <f t="shared" ca="1" si="2"/>
        <v>2.6642944229387275E-2</v>
      </c>
    </row>
    <row r="111" spans="20:23">
      <c r="T111" s="7">
        <f t="shared" ca="1" si="3"/>
        <v>44775</v>
      </c>
      <c r="U111" s="3">
        <f ca="1">_xll.HLV5r3.Financial.Cache.GetValue(IRCurve6m,T111)</f>
        <v>0.89255836946876499</v>
      </c>
      <c r="V111" s="10">
        <f t="shared" ca="1" si="4"/>
        <v>2.5069983589385874E-2</v>
      </c>
      <c r="W111" s="10">
        <f t="shared" ca="1" si="2"/>
        <v>2.6612528833359895E-2</v>
      </c>
    </row>
    <row r="112" spans="20:23">
      <c r="T112" s="7">
        <f t="shared" ca="1" si="3"/>
        <v>44805</v>
      </c>
      <c r="U112" s="3">
        <f ca="1">_xll.HLV5r3.Financial.Cache.GetValue(IRCurve6m,T112)</f>
        <v>0.89072744452471564</v>
      </c>
      <c r="V112" s="10">
        <f t="shared" ca="1" si="4"/>
        <v>2.5009057061017598E-2</v>
      </c>
      <c r="W112" s="10">
        <f t="shared" ca="1" si="2"/>
        <v>2.6582113206214963E-2</v>
      </c>
    </row>
    <row r="113" spans="20:23">
      <c r="T113" s="7">
        <f t="shared" ca="1" si="3"/>
        <v>44835</v>
      </c>
      <c r="U113" s="3">
        <f ca="1">_xll.HLV5r3.Financial.Cache.GetValue(IRCurve6m,T113)</f>
        <v>0.88890471762774748</v>
      </c>
      <c r="V113" s="10">
        <f t="shared" ca="1" si="4"/>
        <v>2.4948130142635711E-2</v>
      </c>
      <c r="W113" s="10">
        <f t="shared" ca="1" si="2"/>
        <v>2.6551697347948971E-2</v>
      </c>
    </row>
    <row r="114" spans="20:23">
      <c r="T114" s="7">
        <f t="shared" ca="1" si="3"/>
        <v>44865</v>
      </c>
      <c r="U114" s="3">
        <f ca="1">_xll.HLV5r3.Financial.Cache.GetValue(IRCurve6m,T114)</f>
        <v>0.88709015385312906</v>
      </c>
      <c r="V114" s="10">
        <f t="shared" ca="1" si="4"/>
        <v>2.4887202834229405E-2</v>
      </c>
      <c r="W114" s="10">
        <f t="shared" ca="1" si="2"/>
        <v>2.6521281258558412E-2</v>
      </c>
    </row>
    <row r="115" spans="20:23">
      <c r="T115" s="7">
        <f t="shared" ca="1" si="3"/>
        <v>44895</v>
      </c>
      <c r="U115" s="3">
        <f ca="1">_xll.HLV5r3.Financial.Cache.GetValue(IRCurve6m,T115)</f>
        <v>0.88528371846946063</v>
      </c>
      <c r="V115" s="10">
        <f t="shared" ca="1" si="4"/>
        <v>2.4826275135798676E-2</v>
      </c>
      <c r="W115" s="10">
        <f t="shared" ca="1" si="2"/>
        <v>2.6490864938039805E-2</v>
      </c>
    </row>
    <row r="116" spans="20:23">
      <c r="T116" s="7">
        <f t="shared" ca="1" si="3"/>
        <v>44925</v>
      </c>
      <c r="U116" s="3">
        <f ca="1">_xll.HLV5r3.Financial.Cache.GetValue(IRCurve6m,T116)</f>
        <v>0.88348537693759277</v>
      </c>
      <c r="V116" s="10">
        <f t="shared" ca="1" si="4"/>
        <v>2.4765347047284097E-2</v>
      </c>
      <c r="W116" s="10">
        <f t="shared" ca="1" si="2"/>
        <v>2.646044838638871E-2</v>
      </c>
    </row>
    <row r="117" spans="20:23">
      <c r="T117" s="7">
        <f t="shared" ca="1" si="3"/>
        <v>44955</v>
      </c>
      <c r="U117" s="3">
        <f ca="1">_xll.HLV5r3.Financial.Cache.GetValue(IRCurve6m,T117)</f>
        <v>0.88169509490953268</v>
      </c>
      <c r="V117" s="10">
        <f t="shared" ca="1" si="4"/>
        <v>2.4704418568831543E-2</v>
      </c>
      <c r="W117" s="10">
        <f t="shared" ca="1" si="2"/>
        <v>2.6430031603603417E-2</v>
      </c>
    </row>
    <row r="118" spans="20:23">
      <c r="T118" s="7">
        <f t="shared" ca="1" si="3"/>
        <v>44985</v>
      </c>
      <c r="U118" s="3">
        <f ca="1">_xll.HLV5r3.Financial.Cache.GetValue(IRCurve6m,T118)</f>
        <v>0.87991283822739519</v>
      </c>
      <c r="V118" s="10">
        <f t="shared" ca="1" si="4"/>
        <v>2.4643489700287031E-2</v>
      </c>
      <c r="W118" s="10">
        <f t="shared" ca="1" si="2"/>
        <v>2.6399614589679498E-2</v>
      </c>
    </row>
    <row r="119" spans="20:23">
      <c r="T119" s="7">
        <f t="shared" ca="1" si="3"/>
        <v>45015</v>
      </c>
      <c r="U119" s="3">
        <f ca="1">_xll.HLV5r3.Financial.Cache.GetValue(IRCurve6m,T119)</f>
        <v>0.878138572922323</v>
      </c>
      <c r="V119" s="10">
        <f t="shared" ca="1" si="4"/>
        <v>2.4582560441693786E-2</v>
      </c>
      <c r="W119" s="10">
        <f t="shared" ca="1" si="2"/>
        <v>2.6369197344613439E-2</v>
      </c>
    </row>
    <row r="120" spans="20:23">
      <c r="T120" s="7">
        <f t="shared" ca="1" si="3"/>
        <v>45045</v>
      </c>
      <c r="U120" s="3">
        <f ca="1">_xll.HLV5r3.Financial.Cache.GetValue(IRCurve6m,T120)</f>
        <v>0.8763627003787039</v>
      </c>
      <c r="V120" s="10">
        <f t="shared" ca="1" si="4"/>
        <v>2.465468837430233E-2</v>
      </c>
      <c r="W120" s="10">
        <f t="shared" ca="1" si="2"/>
        <v>2.6340958231895431E-2</v>
      </c>
    </row>
    <row r="121" spans="20:23">
      <c r="T121" s="7">
        <f t="shared" ca="1" si="3"/>
        <v>45075</v>
      </c>
      <c r="U121" s="3">
        <f ca="1">_xll.HLV5r3.Financial.Cache.GetValue(IRCurve6m,T121)</f>
        <v>0.87450716349077517</v>
      </c>
      <c r="V121" s="10">
        <f t="shared" ca="1" si="4"/>
        <v>2.5815338908166414E-2</v>
      </c>
      <c r="W121" s="10">
        <f t="shared" ca="1" si="2"/>
        <v>2.6332324276368776E-2</v>
      </c>
    </row>
    <row r="122" spans="20:23">
      <c r="T122" s="7">
        <f t="shared" ca="1" si="3"/>
        <v>45105</v>
      </c>
      <c r="U122" s="3">
        <f ca="1">_xll.HLV5r3.Financial.Cache.GetValue(IRCurve6m,T122)</f>
        <v>0.87265679314117617</v>
      </c>
      <c r="V122" s="10">
        <f t="shared" ca="1" si="4"/>
        <v>2.5798045039469513E-2</v>
      </c>
      <c r="W122" s="10">
        <f t="shared" ca="1" si="2"/>
        <v>2.6323690302217696E-2</v>
      </c>
    </row>
    <row r="123" spans="20:23">
      <c r="T123" s="7">
        <f t="shared" ca="1" si="3"/>
        <v>45135</v>
      </c>
      <c r="U123" s="3">
        <f ca="1">_xll.HLV5r3.Financial.Cache.GetValue(IRCurve6m,T123)</f>
        <v>0.87081157315841706</v>
      </c>
      <c r="V123" s="10">
        <f t="shared" ca="1" si="4"/>
        <v>2.5780751139394192E-2</v>
      </c>
      <c r="W123" s="10">
        <f t="shared" ca="1" si="2"/>
        <v>2.6315056309442912E-2</v>
      </c>
    </row>
    <row r="124" spans="20:23">
      <c r="T124" s="7">
        <f t="shared" ca="1" si="3"/>
        <v>45165</v>
      </c>
      <c r="U124" s="3">
        <f ca="1">_xll.HLV5r3.Financial.Cache.GetValue(IRCurve6m,T124)</f>
        <v>0.86897148742708452</v>
      </c>
      <c r="V124" s="10">
        <f t="shared" ca="1" si="4"/>
        <v>2.5763457207899926E-2</v>
      </c>
      <c r="W124" s="10">
        <f t="shared" ref="W124:W179" ca="1" si="5">-LN(U124)/(T124-$T$59)*365.25</f>
        <v>2.6306422298044418E-2</v>
      </c>
    </row>
    <row r="125" spans="20:23">
      <c r="T125" s="7">
        <f t="shared" ref="T125:T179" ca="1" si="6">T124+30</f>
        <v>45195</v>
      </c>
      <c r="U125" s="3">
        <f ca="1">_xll.HLV5r3.Financial.Cache.GetValue(IRCurve6m,T125)</f>
        <v>0.86713651988762919</v>
      </c>
      <c r="V125" s="10">
        <f t="shared" ref="V125:V178" ca="1" si="7">(U124/U125-1)*365/(T125-T124)</f>
        <v>2.5746163244975917E-2</v>
      </c>
      <c r="W125" s="10">
        <f t="shared" ca="1" si="5"/>
        <v>2.6297788268022093E-2</v>
      </c>
    </row>
    <row r="126" spans="20:23">
      <c r="T126" s="7">
        <f t="shared" ca="1" si="6"/>
        <v>45225</v>
      </c>
      <c r="U126" s="3">
        <f ca="1">_xll.HLV5r3.Financial.Cache.GetValue(IRCurve6m,T126)</f>
        <v>0.86530665453615618</v>
      </c>
      <c r="V126" s="10">
        <f t="shared" ca="1" si="7"/>
        <v>2.572886925062216E-2</v>
      </c>
      <c r="W126" s="10">
        <f t="shared" ca="1" si="5"/>
        <v>2.6289154219375849E-2</v>
      </c>
    </row>
    <row r="127" spans="20:23">
      <c r="T127" s="7">
        <f t="shared" ca="1" si="6"/>
        <v>45255</v>
      </c>
      <c r="U127" s="3">
        <f ca="1">_xll.HLV5r3.Financial.Cache.GetValue(IRCurve6m,T127)</f>
        <v>0.86348187542421684</v>
      </c>
      <c r="V127" s="10">
        <f t="shared" ca="1" si="7"/>
        <v>2.5711575224846756E-2</v>
      </c>
      <c r="W127" s="10">
        <f t="shared" ca="1" si="5"/>
        <v>2.6280520152105646E-2</v>
      </c>
    </row>
    <row r="128" spans="20:23">
      <c r="T128" s="7">
        <f t="shared" ca="1" si="6"/>
        <v>45285</v>
      </c>
      <c r="U128" s="3">
        <f ca="1">_xll.HLV5r3.Financial.Cache.GetValue(IRCurve6m,T128)</f>
        <v>0.86166216665860207</v>
      </c>
      <c r="V128" s="10">
        <f t="shared" ca="1" si="7"/>
        <v>2.5694281167641608E-2</v>
      </c>
      <c r="W128" s="10">
        <f t="shared" ca="1" si="5"/>
        <v>2.6271886066211371E-2</v>
      </c>
    </row>
    <row r="129" spans="20:23">
      <c r="T129" s="7">
        <f t="shared" ca="1" si="6"/>
        <v>45315</v>
      </c>
      <c r="U129" s="3">
        <f ca="1">_xll.HLV5r3.Financial.Cache.GetValue(IRCurve6m,T129)</f>
        <v>0.85984751240113544</v>
      </c>
      <c r="V129" s="10">
        <f t="shared" ca="1" si="7"/>
        <v>2.5676987079012115E-2</v>
      </c>
      <c r="W129" s="10">
        <f t="shared" ca="1" si="5"/>
        <v>2.6263251961692945E-2</v>
      </c>
    </row>
    <row r="130" spans="20:23">
      <c r="T130" s="7">
        <f t="shared" ca="1" si="6"/>
        <v>45345</v>
      </c>
      <c r="U130" s="3">
        <f ca="1">_xll.HLV5r3.Financial.Cache.GetValue(IRCurve6m,T130)</f>
        <v>0.85803789686846765</v>
      </c>
      <c r="V130" s="10">
        <f t="shared" ca="1" si="7"/>
        <v>2.5659692958952873E-2</v>
      </c>
      <c r="W130" s="10">
        <f t="shared" ca="1" si="5"/>
        <v>2.6254617838550313E-2</v>
      </c>
    </row>
    <row r="131" spans="20:23">
      <c r="T131" s="7">
        <f t="shared" ca="1" si="6"/>
        <v>45375</v>
      </c>
      <c r="U131" s="3">
        <f ca="1">_xll.HLV5r3.Financial.Cache.GetValue(IRCurve6m,T131)</f>
        <v>0.85623330433187206</v>
      </c>
      <c r="V131" s="10">
        <f t="shared" ca="1" si="7"/>
        <v>2.5642398807466587E-2</v>
      </c>
      <c r="W131" s="10">
        <f t="shared" ca="1" si="5"/>
        <v>2.6245983696783357E-2</v>
      </c>
    </row>
    <row r="132" spans="20:23">
      <c r="T132" s="7">
        <f t="shared" ca="1" si="6"/>
        <v>45405</v>
      </c>
      <c r="U132" s="3">
        <f ca="1">_xll.HLV5r3.Financial.Cache.GetValue(IRCurve6m,T132)</f>
        <v>0.85443371911703558</v>
      </c>
      <c r="V132" s="10">
        <f t="shared" ca="1" si="7"/>
        <v>2.5625104624620792E-2</v>
      </c>
      <c r="W132" s="10">
        <f t="shared" ca="1" si="5"/>
        <v>2.6237349536392916E-2</v>
      </c>
    </row>
    <row r="133" spans="20:23">
      <c r="T133" s="7">
        <f t="shared" ca="1" si="6"/>
        <v>45435</v>
      </c>
      <c r="U133" s="3">
        <f ca="1">_xll.HLV5r3.Financial.Cache.GetValue(IRCurve6m,T133)</f>
        <v>0.85263912560387434</v>
      </c>
      <c r="V133" s="10">
        <f t="shared" ca="1" si="7"/>
        <v>2.5607810410215575E-2</v>
      </c>
      <c r="W133" s="10">
        <f t="shared" ca="1" si="5"/>
        <v>2.6228715357377107E-2</v>
      </c>
    </row>
    <row r="134" spans="20:23">
      <c r="T134" s="7">
        <f t="shared" ca="1" si="6"/>
        <v>45465</v>
      </c>
      <c r="U134" s="3">
        <f ca="1">_xll.HLV5r3.Financial.Cache.GetValue(IRCurve6m,T134)</f>
        <v>0.85084950822630356</v>
      </c>
      <c r="V134" s="10">
        <f t="shared" ca="1" si="7"/>
        <v>2.5590516164448147E-2</v>
      </c>
      <c r="W134" s="10">
        <f t="shared" ca="1" si="5"/>
        <v>2.6220081159736772E-2</v>
      </c>
    </row>
    <row r="135" spans="20:23">
      <c r="T135" s="7">
        <f t="shared" ca="1" si="6"/>
        <v>45495</v>
      </c>
      <c r="U135" s="3">
        <f ca="1">_xll.HLV5r3.Financial.Cache.GetValue(IRCurve6m,T135)</f>
        <v>0.84906485147205468</v>
      </c>
      <c r="V135" s="10">
        <f t="shared" ca="1" si="7"/>
        <v>2.5573221887250974E-2</v>
      </c>
      <c r="W135" s="10">
        <f t="shared" ca="1" si="5"/>
        <v>2.62114469434718E-2</v>
      </c>
    </row>
    <row r="136" spans="20:23">
      <c r="T136" s="7">
        <f t="shared" ca="1" si="6"/>
        <v>45525</v>
      </c>
      <c r="U136" s="3">
        <f ca="1">_xll.HLV5r3.Financial.Cache.GetValue(IRCurve6m,T136)</f>
        <v>0.84728513988246967</v>
      </c>
      <c r="V136" s="10">
        <f t="shared" ca="1" si="7"/>
        <v>2.5555927578629456E-2</v>
      </c>
      <c r="W136" s="10">
        <f t="shared" ca="1" si="5"/>
        <v>2.6202812708582119E-2</v>
      </c>
    </row>
    <row r="137" spans="20:23">
      <c r="T137" s="7">
        <f t="shared" ca="1" si="6"/>
        <v>45555</v>
      </c>
      <c r="U137" s="3">
        <f ca="1">_xll.HLV5r3.Financial.Cache.GetValue(IRCurve6m,T137)</f>
        <v>0.84551035805230124</v>
      </c>
      <c r="V137" s="10">
        <f t="shared" ca="1" si="7"/>
        <v>2.553863323857819E-2</v>
      </c>
      <c r="W137" s="10">
        <f t="shared" ca="1" si="5"/>
        <v>2.6194178455067663E-2</v>
      </c>
    </row>
    <row r="138" spans="20:23">
      <c r="T138" s="7">
        <f t="shared" ca="1" si="6"/>
        <v>45585</v>
      </c>
      <c r="U138" s="3">
        <f ca="1">_xll.HLV5r3.Financial.Cache.GetValue(IRCurve6m,T138)</f>
        <v>0.84374049062951373</v>
      </c>
      <c r="V138" s="10">
        <f t="shared" ca="1" si="7"/>
        <v>2.5521338867099879E-2</v>
      </c>
      <c r="W138" s="10">
        <f t="shared" ca="1" si="5"/>
        <v>2.6185544182928341E-2</v>
      </c>
    </row>
    <row r="139" spans="20:23">
      <c r="T139" s="7">
        <f t="shared" ca="1" si="6"/>
        <v>45615</v>
      </c>
      <c r="U139" s="3">
        <f ca="1">_xll.HLV5r3.Financial.Cache.GetValue(IRCurve6m,T139)</f>
        <v>0.84197552231508499</v>
      </c>
      <c r="V139" s="10">
        <f t="shared" ca="1" si="7"/>
        <v>2.5504044464189118E-2</v>
      </c>
      <c r="W139" s="10">
        <f t="shared" ca="1" si="5"/>
        <v>2.6176909892164049E-2</v>
      </c>
    </row>
    <row r="140" spans="20:23">
      <c r="T140" s="7">
        <f t="shared" ca="1" si="6"/>
        <v>45645</v>
      </c>
      <c r="U140" s="3">
        <f ca="1">_xll.HLV5r3.Financial.Cache.GetValue(IRCurve6m,T140)</f>
        <v>0.84021543786280817</v>
      </c>
      <c r="V140" s="10">
        <f t="shared" ca="1" si="7"/>
        <v>2.5486750029854011E-2</v>
      </c>
      <c r="W140" s="10">
        <f t="shared" ca="1" si="5"/>
        <v>2.6168275582774753E-2</v>
      </c>
    </row>
    <row r="141" spans="20:23">
      <c r="T141" s="7">
        <f t="shared" ca="1" si="6"/>
        <v>45675</v>
      </c>
      <c r="U141" s="3">
        <f ca="1">_xll.HLV5r3.Financial.Cache.GetValue(IRCurve6m,T141)</f>
        <v>0.83846022207909576</v>
      </c>
      <c r="V141" s="10">
        <f t="shared" ca="1" si="7"/>
        <v>2.5469455564089156E-2</v>
      </c>
      <c r="W141" s="10">
        <f t="shared" ca="1" si="5"/>
        <v>2.6159641254760339E-2</v>
      </c>
    </row>
    <row r="142" spans="20:23">
      <c r="T142" s="7">
        <f t="shared" ca="1" si="6"/>
        <v>45705</v>
      </c>
      <c r="U142" s="3">
        <f ca="1">_xll.HLV5r3.Financial.Cache.GetValue(IRCurve6m,T142)</f>
        <v>0.83670985982278301</v>
      </c>
      <c r="V142" s="10">
        <f t="shared" ca="1" si="7"/>
        <v>2.5452161066899959E-2</v>
      </c>
      <c r="W142" s="10">
        <f t="shared" ca="1" si="5"/>
        <v>2.6151006908120746E-2</v>
      </c>
    </row>
    <row r="143" spans="20:23">
      <c r="T143" s="7">
        <f t="shared" ca="1" si="6"/>
        <v>45735</v>
      </c>
      <c r="U143" s="3">
        <f ca="1">_xll.HLV5r3.Financial.Cache.GetValue(IRCurve6m,T143)</f>
        <v>0.83496433600492814</v>
      </c>
      <c r="V143" s="10">
        <f t="shared" ca="1" si="7"/>
        <v>2.5434866538351253E-2</v>
      </c>
      <c r="W143" s="10">
        <f t="shared" ca="1" si="5"/>
        <v>2.6142372542856753E-2</v>
      </c>
    </row>
    <row r="144" spans="20:23">
      <c r="T144" s="7">
        <f t="shared" ca="1" si="6"/>
        <v>45765</v>
      </c>
      <c r="U144" s="3">
        <f ca="1">_xll.HLV5r3.Financial.Cache.GetValue(IRCurve6m,T144)</f>
        <v>0.83322363558863755</v>
      </c>
      <c r="V144" s="10">
        <f t="shared" ca="1" si="7"/>
        <v>2.5417571978229619E-2</v>
      </c>
      <c r="W144" s="10">
        <f t="shared" ca="1" si="5"/>
        <v>2.6133738158966552E-2</v>
      </c>
    </row>
    <row r="145" spans="20:23">
      <c r="T145" s="7">
        <f t="shared" ca="1" si="6"/>
        <v>45795</v>
      </c>
      <c r="U145" s="3">
        <f ca="1">_xll.HLV5r3.Financial.Cache.GetValue(IRCurve6m,T145)</f>
        <v>0.83195496845286665</v>
      </c>
      <c r="V145" s="10">
        <f t="shared" ca="1" si="7"/>
        <v>1.8553227923602811E-2</v>
      </c>
      <c r="W145" s="10">
        <f t="shared" ca="1" si="5"/>
        <v>2.6045576019663143E-2</v>
      </c>
    </row>
    <row r="146" spans="20:23">
      <c r="T146" s="7">
        <f t="shared" ca="1" si="6"/>
        <v>45825</v>
      </c>
      <c r="U146" s="3">
        <f ca="1">_xll.HLV5r3.Financial.Cache.GetValue(IRCurve6m,T146)</f>
        <v>0.83093635602057592</v>
      </c>
      <c r="V146" s="10">
        <f t="shared" ca="1" si="7"/>
        <v>1.4914641580439944E-2</v>
      </c>
      <c r="W146" s="10">
        <f t="shared" ca="1" si="5"/>
        <v>2.5917646601710493E-2</v>
      </c>
    </row>
    <row r="147" spans="20:23">
      <c r="T147" s="7">
        <f t="shared" ca="1" si="6"/>
        <v>45855</v>
      </c>
      <c r="U147" s="3">
        <f ca="1">_xll.HLV5r3.Financial.Cache.GetValue(IRCurve6m,T147)</f>
        <v>0.82993645627770352</v>
      </c>
      <c r="V147" s="10">
        <f t="shared" ca="1" si="7"/>
        <v>1.4658287124988845E-2</v>
      </c>
      <c r="W147" s="10">
        <f t="shared" ca="1" si="5"/>
        <v>2.5789713094943621E-2</v>
      </c>
    </row>
    <row r="148" spans="20:23">
      <c r="T148" s="7">
        <f t="shared" ca="1" si="6"/>
        <v>45885</v>
      </c>
      <c r="U148" s="3">
        <f ca="1">_xll.HLV5r3.Financial.Cache.GetValue(IRCurve6m,T148)</f>
        <v>0.82895520548306123</v>
      </c>
      <c r="V148" s="10">
        <f t="shared" ca="1" si="7"/>
        <v>1.4401925768544191E-2</v>
      </c>
      <c r="W148" s="10">
        <f t="shared" ca="1" si="5"/>
        <v>2.5661775499101171E-2</v>
      </c>
    </row>
    <row r="149" spans="20:23">
      <c r="T149" s="7">
        <f t="shared" ca="1" si="6"/>
        <v>45915</v>
      </c>
      <c r="U149" s="3">
        <f ca="1">_xll.HLV5r3.Financial.Cache.GetValue(IRCurve6m,T149)</f>
        <v>0.82799254114531773</v>
      </c>
      <c r="V149" s="10">
        <f t="shared" ca="1" si="7"/>
        <v>1.414555751071426E-2</v>
      </c>
      <c r="W149" s="10">
        <f t="shared" ca="1" si="5"/>
        <v>2.5533833813921738E-2</v>
      </c>
    </row>
    <row r="150" spans="20:23">
      <c r="T150" s="7">
        <f t="shared" ca="1" si="6"/>
        <v>45945</v>
      </c>
      <c r="U150" s="3">
        <f ca="1">_xll.HLV5r3.Financial.Cache.GetValue(IRCurve6m,T150)</f>
        <v>0.82704840201637497</v>
      </c>
      <c r="V150" s="10">
        <f t="shared" ca="1" si="7"/>
        <v>1.3889182351115434E-2</v>
      </c>
      <c r="W150" s="10">
        <f t="shared" ca="1" si="5"/>
        <v>2.5405888039143884E-2</v>
      </c>
    </row>
    <row r="151" spans="20:23">
      <c r="T151" s="7">
        <f t="shared" ca="1" si="6"/>
        <v>45975</v>
      </c>
      <c r="U151" s="3">
        <f ca="1">_xll.HLV5r3.Financial.Cache.GetValue(IRCurve6m,T151)</f>
        <v>0.82612272808488296</v>
      </c>
      <c r="V151" s="10">
        <f t="shared" ca="1" si="7"/>
        <v>1.3632800289364089E-2</v>
      </c>
      <c r="W151" s="10">
        <f t="shared" ca="1" si="5"/>
        <v>2.5277938174506173E-2</v>
      </c>
    </row>
    <row r="152" spans="20:23">
      <c r="T152" s="7">
        <f t="shared" ca="1" si="6"/>
        <v>46005</v>
      </c>
      <c r="U152" s="3">
        <f ca="1">_xll.HLV5r3.Financial.Cache.GetValue(IRCurve6m,T152)</f>
        <v>0.82521546056989181</v>
      </c>
      <c r="V152" s="10">
        <f t="shared" ca="1" si="7"/>
        <v>1.3376411325073908E-2</v>
      </c>
      <c r="W152" s="10">
        <f t="shared" ca="1" si="5"/>
        <v>2.5149984219747113E-2</v>
      </c>
    </row>
    <row r="153" spans="20:23">
      <c r="T153" s="7">
        <f t="shared" ca="1" si="6"/>
        <v>46035</v>
      </c>
      <c r="U153" s="3">
        <f ca="1">_xll.HLV5r3.Financial.Cache.GetValue(IRCurve6m,T153)</f>
        <v>0.82432654191463905</v>
      </c>
      <c r="V153" s="10">
        <f t="shared" ca="1" si="7"/>
        <v>1.3120015457855868E-2</v>
      </c>
      <c r="W153" s="10">
        <f t="shared" ca="1" si="5"/>
        <v>2.5022026174605194E-2</v>
      </c>
    </row>
    <row r="154" spans="20:23">
      <c r="T154" s="7">
        <f t="shared" ca="1" si="6"/>
        <v>46065</v>
      </c>
      <c r="U154" s="3">
        <f ca="1">_xll.HLV5r3.Financial.Cache.GetValue(IRCurve6m,T154)</f>
        <v>0.82345591578047272</v>
      </c>
      <c r="V154" s="10">
        <f t="shared" ca="1" si="7"/>
        <v>1.2863612687329051E-2</v>
      </c>
      <c r="W154" s="10">
        <f t="shared" ca="1" si="5"/>
        <v>2.4894064038818896E-2</v>
      </c>
    </row>
    <row r="155" spans="20:23">
      <c r="T155" s="7">
        <f t="shared" ca="1" si="6"/>
        <v>46095</v>
      </c>
      <c r="U155" s="3">
        <f ca="1">_xll.HLV5r3.Financial.Cache.GetValue(IRCurve6m,T155)</f>
        <v>0.822603527040908</v>
      </c>
      <c r="V155" s="10">
        <f t="shared" ca="1" si="7"/>
        <v>1.2607203013109839E-2</v>
      </c>
      <c r="W155" s="10">
        <f t="shared" ca="1" si="5"/>
        <v>2.4766097812126683E-2</v>
      </c>
    </row>
    <row r="156" spans="20:23">
      <c r="T156" s="7">
        <f t="shared" ca="1" si="6"/>
        <v>46125</v>
      </c>
      <c r="U156" s="3">
        <f ca="1">_xll.HLV5r3.Financial.Cache.GetValue(IRCurve6m,T156)</f>
        <v>0.82176932177581807</v>
      </c>
      <c r="V156" s="10">
        <f t="shared" ca="1" si="7"/>
        <v>1.2350786434803807E-2</v>
      </c>
      <c r="W156" s="10">
        <f t="shared" ca="1" si="5"/>
        <v>2.4638127494266963E-2</v>
      </c>
    </row>
    <row r="157" spans="20:23">
      <c r="T157" s="7">
        <f t="shared" ca="1" si="6"/>
        <v>46155</v>
      </c>
      <c r="U157" s="3">
        <f ca="1">_xll.HLV5r3.Financial.Cache.GetValue(IRCurve6m,T157)</f>
        <v>0.82054516543000011</v>
      </c>
      <c r="V157" s="10">
        <f t="shared" ca="1" si="7"/>
        <v>1.8151227787255864E-2</v>
      </c>
      <c r="W157" s="10">
        <f t="shared" ca="1" si="5"/>
        <v>2.4571923382889504E-2</v>
      </c>
    </row>
    <row r="158" spans="20:23">
      <c r="T158" s="7">
        <f t="shared" ca="1" si="6"/>
        <v>46185</v>
      </c>
      <c r="U158" s="3">
        <f ca="1">_xll.HLV5r3.Financial.Cache.GetValue(IRCurve6m,T158)</f>
        <v>0.81897173661788325</v>
      </c>
      <c r="V158" s="10">
        <f t="shared" ca="1" si="7"/>
        <v>2.3374901751568866E-2</v>
      </c>
      <c r="W158" s="10">
        <f t="shared" ca="1" si="5"/>
        <v>2.4559767299185437E-2</v>
      </c>
    </row>
    <row r="159" spans="20:23">
      <c r="T159" s="7">
        <f t="shared" ca="1" si="6"/>
        <v>46215</v>
      </c>
      <c r="U159" s="3">
        <f ca="1">_xll.HLV5r3.Financial.Cache.GetValue(IRCurve6m,T159)</f>
        <v>0.8174029574318179</v>
      </c>
      <c r="V159" s="10">
        <f t="shared" ca="1" si="7"/>
        <v>2.3350555875685314E-2</v>
      </c>
      <c r="W159" s="10">
        <f t="shared" ca="1" si="5"/>
        <v>2.4547611178563064E-2</v>
      </c>
    </row>
    <row r="160" spans="20:23">
      <c r="T160" s="7">
        <f t="shared" ca="1" si="6"/>
        <v>46245</v>
      </c>
      <c r="U160" s="3">
        <f ca="1">_xll.HLV5r3.Financial.Cache.GetValue(IRCurve6m,T160)</f>
        <v>0.81583881271231318</v>
      </c>
      <c r="V160" s="10">
        <f t="shared" ca="1" si="7"/>
        <v>2.3326209937687897E-2</v>
      </c>
      <c r="W160" s="10">
        <f t="shared" ca="1" si="5"/>
        <v>2.453545502102392E-2</v>
      </c>
    </row>
    <row r="161" spans="20:23">
      <c r="T161" s="7">
        <f t="shared" ca="1" si="6"/>
        <v>46275</v>
      </c>
      <c r="U161" s="3">
        <f ca="1">_xll.HLV5r3.Financial.Cache.GetValue(IRCurve6m,T161)</f>
        <v>0.81427928735661792</v>
      </c>
      <c r="V161" s="10">
        <f t="shared" ca="1" si="7"/>
        <v>2.3301863937317258E-2</v>
      </c>
      <c r="W161" s="10">
        <f t="shared" ca="1" si="5"/>
        <v>2.4523298826566918E-2</v>
      </c>
    </row>
    <row r="162" spans="20:23">
      <c r="T162" s="7">
        <f t="shared" ca="1" si="6"/>
        <v>46305</v>
      </c>
      <c r="U162" s="3">
        <f ca="1">_xll.HLV5r3.Financial.Cache.GetValue(IRCurve6m,T162)</f>
        <v>0.81272436631846889</v>
      </c>
      <c r="V162" s="10">
        <f t="shared" ca="1" si="7"/>
        <v>2.327751787465715E-2</v>
      </c>
      <c r="W162" s="10">
        <f t="shared" ca="1" si="5"/>
        <v>2.4511142595191823E-2</v>
      </c>
    </row>
    <row r="163" spans="20:23">
      <c r="T163" s="7">
        <f t="shared" ca="1" si="6"/>
        <v>46335</v>
      </c>
      <c r="U163" s="3">
        <f ca="1">_xll.HLV5r3.Financial.Cache.GetValue(IRCurve6m,T163)</f>
        <v>0.81117403460787452</v>
      </c>
      <c r="V163" s="10">
        <f t="shared" ca="1" si="7"/>
        <v>2.325317174961572E-2</v>
      </c>
      <c r="W163" s="10">
        <f t="shared" ca="1" si="5"/>
        <v>2.4498986326897534E-2</v>
      </c>
    </row>
    <row r="164" spans="20:23">
      <c r="T164" s="7">
        <f t="shared" ca="1" si="6"/>
        <v>46365</v>
      </c>
      <c r="U164" s="3">
        <f ca="1">_xll.HLV5r3.Financial.Cache.GetValue(IRCurve6m,T164)</f>
        <v>0.80962827729086395</v>
      </c>
      <c r="V164" s="10">
        <f t="shared" ca="1" si="7"/>
        <v>2.3228825562465822E-2</v>
      </c>
      <c r="W164" s="10">
        <f t="shared" ca="1" si="5"/>
        <v>2.4486830021685568E-2</v>
      </c>
    </row>
    <row r="165" spans="20:23">
      <c r="T165" s="7">
        <f t="shared" ca="1" si="6"/>
        <v>46395</v>
      </c>
      <c r="U165" s="3">
        <f ca="1">_xll.HLV5r3.Financial.Cache.GetValue(IRCurve6m,T165)</f>
        <v>0.80808707948929714</v>
      </c>
      <c r="V165" s="10">
        <f t="shared" ca="1" si="7"/>
        <v>2.3204479312940007E-2</v>
      </c>
      <c r="W165" s="10">
        <f t="shared" ca="1" si="5"/>
        <v>2.4474673679554856E-2</v>
      </c>
    </row>
    <row r="166" spans="20:23">
      <c r="T166" s="7">
        <f t="shared" ca="1" si="6"/>
        <v>46425</v>
      </c>
      <c r="U166" s="3">
        <f ca="1">_xll.HLV5r3.Financial.Cache.GetValue(IRCurve6m,T166)</f>
        <v>0.80655042638062291</v>
      </c>
      <c r="V166" s="10">
        <f t="shared" ca="1" si="7"/>
        <v>2.3180133001024766E-2</v>
      </c>
      <c r="W166" s="10">
        <f t="shared" ca="1" si="5"/>
        <v>2.4462517300504267E-2</v>
      </c>
    </row>
    <row r="167" spans="20:23">
      <c r="T167" s="7">
        <f t="shared" ca="1" si="6"/>
        <v>46455</v>
      </c>
      <c r="U167" s="3">
        <f ca="1">_xll.HLV5r3.Financial.Cache.GetValue(IRCurve6m,T167)</f>
        <v>0.80501830319763523</v>
      </c>
      <c r="V167" s="10">
        <f t="shared" ca="1" si="7"/>
        <v>2.315578662701186E-2</v>
      </c>
      <c r="W167" s="10">
        <f t="shared" ca="1" si="5"/>
        <v>2.4450360884535352E-2</v>
      </c>
    </row>
    <row r="168" spans="20:23">
      <c r="T168" s="7">
        <f t="shared" ca="1" si="6"/>
        <v>46485</v>
      </c>
      <c r="U168" s="3">
        <f ca="1">_xll.HLV5r3.Financial.Cache.GetValue(IRCurve6m,T168)</f>
        <v>0.80349069522828842</v>
      </c>
      <c r="V168" s="10">
        <f t="shared" ca="1" si="7"/>
        <v>2.3131440190612234E-2</v>
      </c>
      <c r="W168" s="10">
        <f t="shared" ca="1" si="5"/>
        <v>2.4438204431646991E-2</v>
      </c>
    </row>
    <row r="169" spans="20:23">
      <c r="T169" s="7">
        <f t="shared" ca="1" si="6"/>
        <v>46515</v>
      </c>
      <c r="U169" s="3">
        <f ca="1">_xll.HLV5r3.Financial.Cache.GetValue(IRCurve6m,T169)</f>
        <v>0.80180342978851471</v>
      </c>
      <c r="V169" s="10">
        <f t="shared" ca="1" si="7"/>
        <v>2.5602779211518434E-2</v>
      </c>
      <c r="W169" s="10">
        <f t="shared" ca="1" si="5"/>
        <v>2.4448706175158232E-2</v>
      </c>
    </row>
    <row r="170" spans="20:23">
      <c r="T170" s="7">
        <f t="shared" ca="1" si="6"/>
        <v>46545</v>
      </c>
      <c r="U170" s="3">
        <f ca="1">_xll.HLV5r3.Financial.Cache.GetValue(IRCurve6m,T170)</f>
        <v>0.79983288842064371</v>
      </c>
      <c r="V170" s="10">
        <f t="shared" ca="1" si="7"/>
        <v>2.9974911413189087E-2</v>
      </c>
      <c r="W170" s="10">
        <f t="shared" ca="1" si="5"/>
        <v>2.4498344434799549E-2</v>
      </c>
    </row>
    <row r="171" spans="20:23">
      <c r="T171" s="7">
        <f t="shared" ca="1" si="6"/>
        <v>46575</v>
      </c>
      <c r="U171" s="3">
        <f ca="1">_xll.HLV5r3.Financial.Cache.GetValue(IRCurve6m,T171)</f>
        <v>0.79786068855976666</v>
      </c>
      <c r="V171" s="10">
        <f t="shared" ca="1" si="7"/>
        <v>3.0074295740340002E-2</v>
      </c>
      <c r="W171" s="10">
        <f t="shared" ca="1" si="5"/>
        <v>2.4547982078880908E-2</v>
      </c>
    </row>
    <row r="172" spans="20:23">
      <c r="T172" s="7">
        <f t="shared" ca="1" si="6"/>
        <v>46605</v>
      </c>
      <c r="U172" s="3">
        <f ca="1">_xll.HLV5r3.Financial.Cache.GetValue(IRCurve6m,T172)</f>
        <v>0.79588686651699447</v>
      </c>
      <c r="V172" s="10">
        <f t="shared" ca="1" si="7"/>
        <v>3.0173679029061134E-2</v>
      </c>
      <c r="W172" s="10">
        <f t="shared" ca="1" si="5"/>
        <v>2.4597619107417597E-2</v>
      </c>
    </row>
    <row r="173" spans="20:23">
      <c r="T173" s="7">
        <f t="shared" ca="1" si="6"/>
        <v>46635</v>
      </c>
      <c r="U173" s="3">
        <f ca="1">_xll.HLV5r3.Financial.Cache.GetValue(IRCurve6m,T173)</f>
        <v>0.79391145855246126</v>
      </c>
      <c r="V173" s="10">
        <f t="shared" ca="1" si="7"/>
        <v>3.0273061279371388E-2</v>
      </c>
      <c r="W173" s="10">
        <f t="shared" ca="1" si="5"/>
        <v>2.4647255520424863E-2</v>
      </c>
    </row>
    <row r="174" spans="20:23">
      <c r="T174" s="7">
        <f t="shared" ca="1" si="6"/>
        <v>46665</v>
      </c>
      <c r="U174" s="3">
        <f ca="1">_xll.HLV5r3.Financial.Cache.GetValue(IRCurve6m,T174)</f>
        <v>0.79193450087426853</v>
      </c>
      <c r="V174" s="10">
        <f t="shared" ca="1" si="7"/>
        <v>3.037244249129778E-2</v>
      </c>
      <c r="W174" s="10">
        <f t="shared" ca="1" si="5"/>
        <v>2.4696891317917989E-2</v>
      </c>
    </row>
    <row r="175" spans="20:23">
      <c r="T175" s="7">
        <f t="shared" ca="1" si="6"/>
        <v>46695</v>
      </c>
      <c r="U175" s="3">
        <f ca="1">_xll.HLV5r3.Financial.Cache.GetValue(IRCurve6m,T175)</f>
        <v>0.7899560296374345</v>
      </c>
      <c r="V175" s="10">
        <f t="shared" ca="1" si="7"/>
        <v>3.0471822664859222E-2</v>
      </c>
      <c r="W175" s="10">
        <f t="shared" ca="1" si="5"/>
        <v>2.4746526499912217E-2</v>
      </c>
    </row>
    <row r="176" spans="20:23">
      <c r="T176" s="7">
        <f t="shared" ca="1" si="6"/>
        <v>46725</v>
      </c>
      <c r="U176" s="3">
        <f ca="1">_xll.HLV5r3.Financial.Cache.GetValue(IRCurve6m,T176)</f>
        <v>0.78797608094284777</v>
      </c>
      <c r="V176" s="10">
        <f t="shared" ca="1" si="7"/>
        <v>3.057120180007733E-2</v>
      </c>
      <c r="W176" s="10">
        <f t="shared" ca="1" si="5"/>
        <v>2.4796161066422819E-2</v>
      </c>
    </row>
    <row r="177" spans="20:23">
      <c r="T177" s="7">
        <f t="shared" ca="1" si="6"/>
        <v>46755</v>
      </c>
      <c r="U177" s="3">
        <f ca="1">_xll.HLV5r3.Financial.Cache.GetValue(IRCurve6m,T177)</f>
        <v>0.7859946908362262</v>
      </c>
      <c r="V177" s="10">
        <f t="shared" ca="1" si="7"/>
        <v>3.0670579896981815E-2</v>
      </c>
      <c r="W177" s="10">
        <f t="shared" ca="1" si="5"/>
        <v>2.4845795017465075E-2</v>
      </c>
    </row>
    <row r="178" spans="20:23">
      <c r="T178" s="7">
        <f t="shared" ca="1" si="6"/>
        <v>46785</v>
      </c>
      <c r="U178" s="3">
        <f ca="1">_xll.HLV5r3.Financial.Cache.GetValue(IRCurve6m,T178)</f>
        <v>0.78401189530708093</v>
      </c>
      <c r="V178" s="10">
        <f t="shared" ca="1" si="7"/>
        <v>3.0769956955586191E-2</v>
      </c>
      <c r="W178" s="10">
        <f t="shared" ca="1" si="5"/>
        <v>2.4895428353054236E-2</v>
      </c>
    </row>
    <row r="179" spans="20:23">
      <c r="T179" s="7">
        <f t="shared" ca="1" si="6"/>
        <v>46815</v>
      </c>
      <c r="U179" s="3">
        <f ca="1">_xll.HLV5r3.Financial.Cache.GetValue(IRCurve6m,T179)</f>
        <v>0.7820277302876848</v>
      </c>
      <c r="V179" s="10"/>
      <c r="W179" s="10">
        <f t="shared" ca="1" si="5"/>
        <v>2.4945061073205554E-2</v>
      </c>
    </row>
    <row r="180" spans="20:23">
      <c r="T180" s="6"/>
      <c r="U180" s="6"/>
      <c r="V180" s="6"/>
      <c r="W180" s="6"/>
    </row>
    <row r="181" spans="20:23">
      <c r="T181" s="6"/>
      <c r="U181" s="6"/>
      <c r="V181" s="6"/>
      <c r="W181" s="6"/>
    </row>
    <row r="182" spans="20:23">
      <c r="T182" s="6"/>
      <c r="U182" s="6"/>
      <c r="V182" s="6"/>
      <c r="W182" s="6"/>
    </row>
    <row r="183" spans="20:23">
      <c r="T183" s="6"/>
      <c r="U183" s="6"/>
      <c r="V183" s="6"/>
      <c r="W183" s="6"/>
    </row>
    <row r="184" spans="20:23">
      <c r="T184" s="6"/>
      <c r="U184" s="6"/>
      <c r="V184" s="6"/>
      <c r="W184" s="6"/>
    </row>
    <row r="185" spans="20:23">
      <c r="T185" s="6"/>
      <c r="U185" s="6"/>
      <c r="V185" s="6"/>
      <c r="W185" s="6"/>
    </row>
    <row r="186" spans="20:23">
      <c r="T186" s="6"/>
      <c r="U186" s="6"/>
      <c r="V186" s="6"/>
      <c r="W186" s="6"/>
    </row>
    <row r="187" spans="20:23">
      <c r="T187" s="6"/>
      <c r="U187" s="6"/>
      <c r="V187" s="6"/>
      <c r="W187" s="6"/>
    </row>
    <row r="188" spans="20:23">
      <c r="T188" s="6"/>
      <c r="U188" s="6"/>
      <c r="V188" s="6"/>
      <c r="W188" s="6"/>
    </row>
    <row r="189" spans="20:23">
      <c r="T189" s="6"/>
      <c r="U189" s="6"/>
      <c r="V189" s="6"/>
      <c r="W189" s="6"/>
    </row>
    <row r="190" spans="20:23">
      <c r="T190" s="6"/>
      <c r="U190" s="6"/>
      <c r="V190" s="6"/>
      <c r="W190" s="6"/>
    </row>
    <row r="191" spans="20:23">
      <c r="T191" s="6"/>
      <c r="U191" s="6"/>
      <c r="V191" s="6"/>
      <c r="W191" s="6"/>
    </row>
    <row r="192" spans="20:23">
      <c r="T192" s="6"/>
      <c r="U192" s="6"/>
      <c r="V192" s="6"/>
      <c r="W192" s="6"/>
    </row>
    <row r="193" spans="20:23">
      <c r="T193" s="6"/>
      <c r="U193" s="6"/>
      <c r="V193" s="6"/>
      <c r="W193" s="6"/>
    </row>
    <row r="194" spans="20:23">
      <c r="T194" s="6"/>
      <c r="U194" s="6"/>
      <c r="V194" s="6"/>
      <c r="W194" s="6"/>
    </row>
    <row r="195" spans="20:23">
      <c r="T195" s="6"/>
      <c r="U195" s="6"/>
      <c r="V195" s="6"/>
      <c r="W195" s="6"/>
    </row>
    <row r="196" spans="20:23">
      <c r="T196" s="6"/>
      <c r="V196" s="6"/>
      <c r="W196" s="6"/>
    </row>
    <row r="197" spans="20:23">
      <c r="T197" s="6"/>
      <c r="V197" s="6"/>
      <c r="W197" s="6"/>
    </row>
    <row r="198" spans="20:23">
      <c r="T198" s="6"/>
      <c r="V198" s="6"/>
      <c r="W198" s="6"/>
    </row>
    <row r="199" spans="20:23">
      <c r="T199" s="6"/>
      <c r="V199" s="6"/>
      <c r="W199" s="6"/>
    </row>
    <row r="200" spans="20:23">
      <c r="T200" s="6"/>
      <c r="V200" s="6"/>
      <c r="W200" s="6"/>
    </row>
    <row r="201" spans="20:23">
      <c r="T201" s="6"/>
      <c r="V201" s="6"/>
      <c r="W201" s="6"/>
    </row>
    <row r="202" spans="20:23">
      <c r="T202" s="6"/>
      <c r="V202" s="6"/>
      <c r="W202" s="6"/>
    </row>
  </sheetData>
  <protectedRanges>
    <protectedRange sqref="G6:G7" name="Range1_2_1"/>
    <protectedRange sqref="K6:K7" name="Range1_2_1_2"/>
    <protectedRange sqref="U4" name="Range2_1"/>
    <protectedRange sqref="U2" name="Range2_1_1"/>
    <protectedRange sqref="D13" name="Range2_1_2"/>
  </protectedRanges>
  <phoneticPr fontId="10" type="noConversion"/>
  <dataValidations disablePrompts="1" count="3">
    <dataValidation type="list" allowBlank="1" showInputMessage="1" showErrorMessage="1" sqref="K6" xr:uid="{00000000-0002-0000-0000-000000000000}">
      <formula1>Frequency</formula1>
    </dataValidation>
    <dataValidation type="list" allowBlank="1" showInputMessage="1" showErrorMessage="1" sqref="K7" xr:uid="{00000000-0002-0000-0000-000001000000}">
      <formula1>DayCount</formula1>
    </dataValidation>
    <dataValidation type="list" allowBlank="1" showInputMessage="1" showErrorMessage="1" sqref="D9" xr:uid="{00000000-0002-0000-0000-000002000000}">
      <formula1>"AUD-CPI"</formula1>
    </dataValidation>
  </dataValidations>
  <hyperlinks>
    <hyperlink ref="J50" r:id="rId1" display="alex.watt@nab.com.au" xr:uid="{00000000-0004-0000-0000-000001000000}"/>
  </hyperlinks>
  <pageMargins left="0.75" right="0.75" top="1" bottom="1" header="0.5" footer="0.5"/>
  <pageSetup orientation="portrait" r:id="rId2"/>
  <headerFooter alignWithMargins="0"/>
  <drawing r:id="rId3"/>
  <legacyDrawing r:id="rId4"/>
  <picture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B1:W202"/>
  <sheetViews>
    <sheetView showGridLines="0" zoomScale="80" workbookViewId="0">
      <selection activeCell="R44" sqref="R44"/>
    </sheetView>
  </sheetViews>
  <sheetFormatPr defaultColWidth="9.140625" defaultRowHeight="12.75"/>
  <cols>
    <col min="1" max="1" width="1.7109375" style="3" customWidth="1"/>
    <col min="2" max="2" width="8.85546875" style="3" customWidth="1"/>
    <col min="3" max="3" width="25.140625" style="3" customWidth="1"/>
    <col min="4" max="4" width="53.28515625" style="3" customWidth="1"/>
    <col min="5" max="5" width="4.28515625" style="3" customWidth="1"/>
    <col min="6" max="6" width="22.42578125" style="3" customWidth="1"/>
    <col min="7" max="8" width="8.5703125" style="3" bestFit="1" customWidth="1"/>
    <col min="9" max="9" width="9.28515625" style="3" bestFit="1" customWidth="1"/>
    <col min="10" max="11" width="8.7109375" style="3" customWidth="1"/>
    <col min="12" max="12" width="6.28515625" style="3" customWidth="1"/>
    <col min="13" max="13" width="1.140625" style="3" customWidth="1"/>
    <col min="14" max="15" width="9.140625" style="3"/>
    <col min="16" max="16" width="22.42578125" style="3" bestFit="1" customWidth="1"/>
    <col min="17" max="17" width="13.140625" style="3" customWidth="1"/>
    <col min="18" max="18" width="62.42578125" style="3" customWidth="1"/>
    <col min="19" max="19" width="11.7109375" style="3" customWidth="1"/>
    <col min="20" max="20" width="17.85546875" style="3" customWidth="1"/>
    <col min="21" max="21" width="9.5703125" style="3" bestFit="1" customWidth="1"/>
    <col min="22" max="22" width="11" style="3" bestFit="1" customWidth="1"/>
    <col min="23" max="23" width="9.5703125" style="3" bestFit="1" customWidth="1"/>
    <col min="24" max="24" width="9.140625" style="3"/>
    <col min="25" max="26" width="9.5703125" style="3" bestFit="1" customWidth="1"/>
    <col min="27" max="29" width="9.140625" style="3"/>
    <col min="30" max="30" width="22.5703125" style="3" bestFit="1" customWidth="1"/>
    <col min="31" max="31" width="16.5703125" style="3" bestFit="1" customWidth="1"/>
    <col min="32" max="33" width="16.42578125" style="3" customWidth="1"/>
    <col min="34" max="34" width="9.5703125" style="3" bestFit="1" customWidth="1"/>
    <col min="35" max="16384" width="9.140625" style="3"/>
  </cols>
  <sheetData>
    <row r="1" spans="2:22" ht="6" customHeight="1"/>
    <row r="2" spans="2:22" ht="9.75" customHeight="1"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U2" s="80" t="s">
        <v>144</v>
      </c>
    </row>
    <row r="3" spans="2:22" ht="30" customHeight="1" thickBot="1">
      <c r="B3" s="25"/>
      <c r="C3" s="25" t="s">
        <v>13</v>
      </c>
      <c r="D3" s="25"/>
      <c r="E3" s="25"/>
      <c r="F3" s="36">
        <f ca="1">TODAY()</f>
        <v>43215</v>
      </c>
      <c r="G3" s="25"/>
      <c r="H3" s="25"/>
      <c r="I3" s="25"/>
      <c r="J3" s="25"/>
      <c r="K3" s="25"/>
      <c r="L3" s="25"/>
      <c r="M3" s="4"/>
      <c r="U3" s="84" t="s">
        <v>145</v>
      </c>
    </row>
    <row r="4" spans="2:22" ht="14.25" thickTop="1" thickBot="1">
      <c r="B4" s="20"/>
      <c r="C4" s="20"/>
      <c r="D4" s="20"/>
      <c r="E4" s="20"/>
      <c r="F4" s="20"/>
      <c r="G4" s="20"/>
      <c r="H4" s="20"/>
      <c r="I4" s="20"/>
      <c r="J4" s="21"/>
      <c r="K4" s="20"/>
      <c r="L4" s="20"/>
      <c r="M4" s="4"/>
      <c r="U4" s="82" t="s">
        <v>104</v>
      </c>
      <c r="V4" s="35"/>
    </row>
    <row r="5" spans="2:22" ht="13.5" thickBot="1">
      <c r="B5" s="1"/>
      <c r="C5" s="85" t="s">
        <v>11</v>
      </c>
      <c r="D5" s="86" t="str">
        <f ca="1">_xll.HLV5r3.Financial.Cache.CreateCurve_Old( C6:D13, F11:F31, G11:G31, H11:H31)</f>
        <v>Market.LIVE.InflationCurve.GBP-RPI-3M</v>
      </c>
      <c r="E5" s="2"/>
      <c r="F5" s="28" t="s">
        <v>19</v>
      </c>
      <c r="G5" s="29"/>
      <c r="H5" s="2"/>
      <c r="I5" s="2"/>
      <c r="J5" s="26" t="s">
        <v>26</v>
      </c>
      <c r="K5" s="40"/>
      <c r="L5" s="1"/>
      <c r="M5" s="4"/>
      <c r="V5" s="35"/>
    </row>
    <row r="6" spans="2:22">
      <c r="B6" s="1"/>
      <c r="C6" s="87" t="s">
        <v>146</v>
      </c>
      <c r="D6" s="88" t="s">
        <v>114</v>
      </c>
      <c r="E6" s="2"/>
      <c r="F6" s="17" t="s">
        <v>15</v>
      </c>
      <c r="G6" s="38"/>
      <c r="H6" s="2"/>
      <c r="I6" s="2"/>
      <c r="J6" s="41" t="s">
        <v>27</v>
      </c>
      <c r="K6" s="42" t="s">
        <v>14</v>
      </c>
      <c r="L6" s="1"/>
      <c r="M6" s="4"/>
      <c r="V6" s="35"/>
    </row>
    <row r="7" spans="2:22">
      <c r="B7" s="1"/>
      <c r="C7" s="89" t="s">
        <v>147</v>
      </c>
      <c r="D7" s="90">
        <f ca="1">TODAY()</f>
        <v>43215</v>
      </c>
      <c r="E7" s="1"/>
      <c r="F7" s="19" t="s">
        <v>16</v>
      </c>
      <c r="G7" s="14"/>
      <c r="H7" s="2"/>
      <c r="I7" s="2"/>
      <c r="J7" s="43" t="s">
        <v>28</v>
      </c>
      <c r="K7" s="49" t="s">
        <v>31</v>
      </c>
      <c r="L7" s="1"/>
      <c r="M7" s="4"/>
      <c r="V7" s="35"/>
    </row>
    <row r="8" spans="2:22" ht="13.5" thickBot="1">
      <c r="B8" s="1"/>
      <c r="C8" s="91" t="s">
        <v>148</v>
      </c>
      <c r="D8" s="92" t="s">
        <v>149</v>
      </c>
      <c r="E8" s="1"/>
      <c r="F8" s="1"/>
      <c r="G8" s="1"/>
      <c r="H8" s="2"/>
      <c r="I8" s="2"/>
      <c r="J8" s="2"/>
      <c r="K8" s="1"/>
      <c r="L8" s="1"/>
      <c r="M8" s="4"/>
      <c r="V8" s="35"/>
    </row>
    <row r="9" spans="2:22">
      <c r="B9" s="1"/>
      <c r="C9" s="89" t="s">
        <v>20</v>
      </c>
      <c r="D9" s="93" t="s">
        <v>151</v>
      </c>
      <c r="E9" s="1"/>
      <c r="F9" s="26" t="s">
        <v>12</v>
      </c>
      <c r="G9" s="27"/>
      <c r="H9" s="5"/>
      <c r="I9" s="5"/>
      <c r="J9" s="5"/>
      <c r="K9" s="5"/>
      <c r="L9" s="1"/>
      <c r="M9" s="4"/>
      <c r="V9" s="35"/>
    </row>
    <row r="10" spans="2:22" ht="13.5">
      <c r="B10" s="1"/>
      <c r="C10" s="89" t="s">
        <v>21</v>
      </c>
      <c r="D10" s="92" t="s">
        <v>22</v>
      </c>
      <c r="E10" s="1"/>
      <c r="F10" s="73" t="s">
        <v>17</v>
      </c>
      <c r="G10" s="74" t="s">
        <v>18</v>
      </c>
      <c r="H10" s="75" t="s">
        <v>101</v>
      </c>
      <c r="I10" s="73" t="s">
        <v>5</v>
      </c>
      <c r="J10" s="5"/>
      <c r="K10" s="5"/>
      <c r="L10" s="1"/>
      <c r="M10" s="4"/>
      <c r="V10" s="35"/>
    </row>
    <row r="11" spans="2:22">
      <c r="B11" s="1"/>
      <c r="C11" s="89" t="s">
        <v>150</v>
      </c>
      <c r="D11" s="92" t="str">
        <f>D9&amp;"-"&amp;D10</f>
        <v>GBP-RPI-3M</v>
      </c>
      <c r="E11" s="5"/>
      <c r="F11" s="76" t="str">
        <f t="shared" ref="F11:F17" si="0">$D$15&amp;"-CPIndex-"&amp;I11</f>
        <v>GBP-CPIndex-1D</v>
      </c>
      <c r="G11" s="39">
        <f>Rates!B2/100</f>
        <v>2.8199999999999999E-2</v>
      </c>
      <c r="H11" s="39">
        <v>0</v>
      </c>
      <c r="I11" s="77" t="s">
        <v>44</v>
      </c>
      <c r="J11" s="5"/>
      <c r="K11" s="5"/>
      <c r="L11" s="1"/>
      <c r="M11" s="4"/>
      <c r="V11" s="35"/>
    </row>
    <row r="12" spans="2:22">
      <c r="B12" s="1"/>
      <c r="C12" s="89" t="s">
        <v>152</v>
      </c>
      <c r="D12" s="90">
        <f ca="1">D7</f>
        <v>43215</v>
      </c>
      <c r="E12" s="5"/>
      <c r="F12" s="12" t="str">
        <f t="shared" si="0"/>
        <v>GBP-CPIndex-1M</v>
      </c>
      <c r="G12" s="13">
        <f>Rates!B3/100</f>
        <v>2.8199999999999999E-2</v>
      </c>
      <c r="H12" s="13">
        <v>0</v>
      </c>
      <c r="I12" s="51" t="s">
        <v>25</v>
      </c>
      <c r="J12" s="5"/>
      <c r="K12" s="5"/>
      <c r="L12" s="1"/>
      <c r="M12" s="4"/>
      <c r="V12" s="35"/>
    </row>
    <row r="13" spans="2:22" ht="13.5" thickBot="1">
      <c r="B13" s="1"/>
      <c r="C13" s="94" t="s">
        <v>23</v>
      </c>
      <c r="D13" s="95" t="s">
        <v>145</v>
      </c>
      <c r="E13" s="5"/>
      <c r="F13" s="12" t="str">
        <f t="shared" si="0"/>
        <v>GBP-CPIndex-2M</v>
      </c>
      <c r="G13" s="13">
        <f>Rates!B4/100</f>
        <v>2.8199999999999999E-2</v>
      </c>
      <c r="H13" s="13">
        <v>0</v>
      </c>
      <c r="I13" s="51" t="s">
        <v>45</v>
      </c>
      <c r="J13" s="5"/>
      <c r="K13" s="5"/>
      <c r="L13" s="1"/>
      <c r="M13" s="4"/>
      <c r="V13" s="35"/>
    </row>
    <row r="14" spans="2:22">
      <c r="B14" s="1"/>
      <c r="C14" s="1"/>
      <c r="D14" s="1"/>
      <c r="E14" s="5"/>
      <c r="F14" s="12" t="str">
        <f t="shared" si="0"/>
        <v>GBP-CPIndex-3M</v>
      </c>
      <c r="G14" s="13">
        <f>Rates!B5/100</f>
        <v>2.8199999999999999E-2</v>
      </c>
      <c r="H14" s="13">
        <v>0</v>
      </c>
      <c r="I14" s="51" t="s">
        <v>22</v>
      </c>
      <c r="J14" s="5"/>
      <c r="K14" s="5"/>
      <c r="L14" s="1"/>
      <c r="M14" s="4"/>
      <c r="V14" s="35"/>
    </row>
    <row r="15" spans="2:22">
      <c r="B15" s="1"/>
      <c r="C15" s="1"/>
      <c r="D15" s="1" t="s">
        <v>115</v>
      </c>
      <c r="E15" s="5"/>
      <c r="F15" s="12" t="str">
        <f t="shared" si="0"/>
        <v>GBP-CPIndex-4M</v>
      </c>
      <c r="G15" s="13">
        <f>Rates!B6/100</f>
        <v>2.8199999999999999E-2</v>
      </c>
      <c r="H15" s="13">
        <v>0</v>
      </c>
      <c r="I15" s="51" t="s">
        <v>53</v>
      </c>
      <c r="J15" s="5"/>
      <c r="K15" s="5"/>
      <c r="L15" s="1"/>
      <c r="M15" s="4"/>
      <c r="V15" s="35"/>
    </row>
    <row r="16" spans="2:22" ht="13.5" thickBot="1">
      <c r="B16" s="1"/>
      <c r="C16" s="1"/>
      <c r="D16" s="1"/>
      <c r="E16" s="5"/>
      <c r="F16" s="12" t="str">
        <f t="shared" si="0"/>
        <v>GBP-CPIndex-5M</v>
      </c>
      <c r="G16" s="13">
        <f>Rates!B7/100</f>
        <v>2.8199999999999999E-2</v>
      </c>
      <c r="H16" s="13">
        <v>0</v>
      </c>
      <c r="I16" s="51" t="s">
        <v>78</v>
      </c>
      <c r="J16" s="5"/>
      <c r="K16" s="5"/>
      <c r="L16" s="1"/>
      <c r="M16" s="4"/>
      <c r="V16" s="35"/>
    </row>
    <row r="17" spans="2:22">
      <c r="B17" s="1"/>
      <c r="C17" s="26" t="s">
        <v>4</v>
      </c>
      <c r="D17" s="27"/>
      <c r="E17" s="5"/>
      <c r="F17" s="12" t="str">
        <f t="shared" si="0"/>
        <v>GBP-CPIndex-6M</v>
      </c>
      <c r="G17" s="13">
        <f>Rates!B8/100</f>
        <v>2.8199999999999999E-2</v>
      </c>
      <c r="H17" s="13">
        <v>0</v>
      </c>
      <c r="I17" s="51" t="s">
        <v>24</v>
      </c>
      <c r="J17" s="5"/>
      <c r="K17" s="5"/>
      <c r="L17" s="1"/>
      <c r="M17" s="4"/>
      <c r="V17" s="35"/>
    </row>
    <row r="18" spans="2:22">
      <c r="B18" s="1"/>
      <c r="C18" s="1"/>
      <c r="D18" s="1"/>
      <c r="E18" s="5"/>
      <c r="F18" s="12" t="str">
        <f>$D$15&amp;"-"&amp;"ZCCPISwap-"&amp;I18</f>
        <v>GBP-ZCCPISwap-1Y</v>
      </c>
      <c r="G18" s="13">
        <f>Rates!E2/100</f>
        <v>2.8199999999999999E-2</v>
      </c>
      <c r="H18" s="13">
        <v>0</v>
      </c>
      <c r="I18" s="51" t="s">
        <v>55</v>
      </c>
      <c r="J18" s="5"/>
      <c r="K18" s="5"/>
      <c r="L18" s="1"/>
      <c r="M18" s="4"/>
      <c r="V18" s="35"/>
    </row>
    <row r="19" spans="2:22">
      <c r="B19" s="1"/>
      <c r="C19" s="1"/>
      <c r="D19" s="1"/>
      <c r="E19" s="5"/>
      <c r="F19" s="12" t="str">
        <f t="shared" ref="F19:F31" si="1">$D$15&amp;"-"&amp;"ZCCPISwap-"&amp;I19</f>
        <v>GBP-ZCCPISwap-2Y</v>
      </c>
      <c r="G19" s="13">
        <f>Rates!E3/100</f>
        <v>2.8149999999999998E-2</v>
      </c>
      <c r="H19" s="13">
        <v>0</v>
      </c>
      <c r="I19" s="51" t="s">
        <v>97</v>
      </c>
      <c r="J19" s="5"/>
      <c r="K19" s="5"/>
      <c r="L19" s="1"/>
      <c r="M19" s="4"/>
      <c r="V19" s="35"/>
    </row>
    <row r="20" spans="2:22">
      <c r="B20" s="1"/>
      <c r="C20" s="1"/>
      <c r="D20" s="1"/>
      <c r="E20" s="5"/>
      <c r="F20" s="12" t="str">
        <f t="shared" si="1"/>
        <v>GBP-ZCCPISwap-3Y</v>
      </c>
      <c r="G20" s="13">
        <f>Rates!E4/100</f>
        <v>2.81E-2</v>
      </c>
      <c r="H20" s="13">
        <v>0</v>
      </c>
      <c r="I20" s="51" t="s">
        <v>46</v>
      </c>
      <c r="J20" s="5"/>
      <c r="K20" s="5"/>
      <c r="L20" s="1"/>
      <c r="M20" s="4"/>
      <c r="V20" s="35"/>
    </row>
    <row r="21" spans="2:22">
      <c r="B21" s="1"/>
      <c r="C21" s="5"/>
      <c r="D21" s="5"/>
      <c r="E21" s="5"/>
      <c r="F21" s="12" t="str">
        <f t="shared" si="1"/>
        <v>GBP-ZCCPISwap-4Y</v>
      </c>
      <c r="G21" s="13">
        <f>Rates!E5/100</f>
        <v>2.819E-2</v>
      </c>
      <c r="H21" s="13">
        <v>0</v>
      </c>
      <c r="I21" s="51" t="s">
        <v>47</v>
      </c>
      <c r="J21" s="5"/>
      <c r="K21" s="5"/>
      <c r="L21" s="1"/>
      <c r="M21" s="4"/>
      <c r="V21" s="35"/>
    </row>
    <row r="22" spans="2:22">
      <c r="B22" s="1"/>
      <c r="C22" s="5"/>
      <c r="D22" s="5"/>
      <c r="E22" s="5"/>
      <c r="F22" s="12" t="str">
        <f t="shared" si="1"/>
        <v>GBP-ZCCPISwap-5Y</v>
      </c>
      <c r="G22" s="13">
        <f>Rates!E6/100</f>
        <v>2.8149999999999998E-2</v>
      </c>
      <c r="H22" s="13">
        <v>0</v>
      </c>
      <c r="I22" s="51" t="s">
        <v>48</v>
      </c>
      <c r="J22" s="5"/>
      <c r="K22" s="5"/>
      <c r="L22" s="1"/>
      <c r="M22" s="4"/>
      <c r="V22" s="35"/>
    </row>
    <row r="23" spans="2:22">
      <c r="B23" s="1"/>
      <c r="C23" s="5"/>
      <c r="D23" s="5"/>
      <c r="E23" s="5"/>
      <c r="F23" s="12" t="str">
        <f t="shared" si="1"/>
        <v>GBP-ZCCPISwap-7Y</v>
      </c>
      <c r="G23" s="13">
        <f>Rates!E7/100</f>
        <v>2.87E-2</v>
      </c>
      <c r="H23" s="13">
        <v>0</v>
      </c>
      <c r="I23" s="51" t="s">
        <v>49</v>
      </c>
      <c r="J23" s="5"/>
      <c r="K23" s="5"/>
      <c r="L23" s="1"/>
      <c r="M23" s="4"/>
      <c r="V23" s="35"/>
    </row>
    <row r="24" spans="2:22">
      <c r="B24" s="1"/>
      <c r="C24" s="5"/>
      <c r="D24" s="5"/>
      <c r="E24" s="5"/>
      <c r="F24" s="12" t="str">
        <f t="shared" si="1"/>
        <v>GBP-ZCCPISwap-8Y</v>
      </c>
      <c r="G24" s="13">
        <f>Rates!E8/100</f>
        <v>2.717E-2</v>
      </c>
      <c r="H24" s="13">
        <v>0</v>
      </c>
      <c r="I24" s="51" t="s">
        <v>98</v>
      </c>
      <c r="J24" s="5"/>
      <c r="K24" s="5"/>
      <c r="L24" s="1"/>
      <c r="M24" s="4"/>
      <c r="V24" s="35"/>
    </row>
    <row r="25" spans="2:22">
      <c r="B25" s="1"/>
      <c r="C25" s="5"/>
      <c r="D25" s="5"/>
      <c r="E25" s="5"/>
      <c r="F25" s="12" t="str">
        <f t="shared" si="1"/>
        <v>GBP-ZCCPISwap-9Y</v>
      </c>
      <c r="G25" s="13">
        <f>Rates!E9/100</f>
        <v>2.733E-2</v>
      </c>
      <c r="H25" s="13">
        <v>0</v>
      </c>
      <c r="I25" s="51" t="s">
        <v>102</v>
      </c>
      <c r="J25" s="5"/>
      <c r="K25" s="5"/>
      <c r="L25" s="1"/>
      <c r="M25" s="4"/>
      <c r="V25" s="35"/>
    </row>
    <row r="26" spans="2:22">
      <c r="B26" s="1"/>
      <c r="C26" s="5"/>
      <c r="D26" s="5"/>
      <c r="E26" s="5"/>
      <c r="F26" s="12" t="str">
        <f t="shared" si="1"/>
        <v>GBP-ZCCPISwap-10Y</v>
      </c>
      <c r="G26" s="13">
        <f>Rates!E10/100</f>
        <v>2.8450000000000003E-2</v>
      </c>
      <c r="H26" s="13">
        <v>0</v>
      </c>
      <c r="I26" s="51" t="s">
        <v>50</v>
      </c>
      <c r="J26" s="5"/>
      <c r="K26" s="5"/>
      <c r="L26" s="1"/>
      <c r="M26" s="4"/>
      <c r="V26" s="35"/>
    </row>
    <row r="27" spans="2:22">
      <c r="B27" s="1"/>
      <c r="C27" s="5"/>
      <c r="D27" s="5"/>
      <c r="E27" s="5"/>
      <c r="F27" s="12" t="str">
        <f t="shared" si="1"/>
        <v>GBP-ZCCPISwap-12Y</v>
      </c>
      <c r="G27" s="13">
        <f>Rates!E11/100</f>
        <v>2.8539999999999999E-2</v>
      </c>
      <c r="H27" s="13">
        <v>0</v>
      </c>
      <c r="I27" s="51" t="s">
        <v>99</v>
      </c>
      <c r="J27" s="5"/>
      <c r="K27" s="5"/>
      <c r="L27" s="1"/>
      <c r="M27" s="4"/>
      <c r="V27" s="35"/>
    </row>
    <row r="28" spans="2:22">
      <c r="B28" s="1"/>
      <c r="C28" s="5"/>
      <c r="D28" s="5"/>
      <c r="E28" s="5"/>
      <c r="F28" s="12" t="str">
        <f t="shared" si="1"/>
        <v>GBP-ZCCPISwap-15Y</v>
      </c>
      <c r="G28" s="13">
        <f>Rates!E12/100</f>
        <v>2.8549999999999999E-2</v>
      </c>
      <c r="H28" s="13">
        <v>0</v>
      </c>
      <c r="I28" s="51" t="s">
        <v>51</v>
      </c>
      <c r="J28" s="5"/>
      <c r="K28" s="5"/>
      <c r="L28" s="1"/>
      <c r="M28" s="4"/>
      <c r="V28" s="35"/>
    </row>
    <row r="29" spans="2:22">
      <c r="B29" s="1"/>
      <c r="C29" s="5"/>
      <c r="D29" s="5"/>
      <c r="E29" s="5"/>
      <c r="F29" s="12" t="str">
        <f t="shared" si="1"/>
        <v>GBP-ZCCPISwap-20Y</v>
      </c>
      <c r="G29" s="13">
        <f>Rates!E13/100</f>
        <v>2.8549999999999999E-2</v>
      </c>
      <c r="H29" s="13">
        <v>0</v>
      </c>
      <c r="I29" s="51" t="s">
        <v>52</v>
      </c>
      <c r="J29" s="5"/>
      <c r="K29" s="5"/>
      <c r="L29" s="1"/>
      <c r="M29" s="4"/>
      <c r="V29" s="35"/>
    </row>
    <row r="30" spans="2:22">
      <c r="B30" s="1"/>
      <c r="C30" s="5"/>
      <c r="D30" s="5"/>
      <c r="E30" s="5"/>
      <c r="F30" s="12" t="str">
        <f t="shared" si="1"/>
        <v>GBP-ZCCPISwap-25Y</v>
      </c>
      <c r="G30" s="13">
        <f>Rates!E14/100</f>
        <v>2.8549999999999999E-2</v>
      </c>
      <c r="H30" s="13">
        <v>0</v>
      </c>
      <c r="I30" s="51" t="s">
        <v>76</v>
      </c>
      <c r="J30" s="5"/>
      <c r="K30" s="5"/>
      <c r="L30" s="1"/>
      <c r="M30" s="4"/>
      <c r="V30" s="35"/>
    </row>
    <row r="31" spans="2:22">
      <c r="B31" s="1"/>
      <c r="C31" s="5"/>
      <c r="D31" s="5"/>
      <c r="E31" s="5"/>
      <c r="F31" s="12" t="str">
        <f t="shared" si="1"/>
        <v>GBP-ZCCPISwap-30Y</v>
      </c>
      <c r="G31" s="13">
        <f>Rates!E15/100</f>
        <v>2.8549999999999999E-2</v>
      </c>
      <c r="H31" s="13">
        <v>0</v>
      </c>
      <c r="I31" s="51" t="s">
        <v>77</v>
      </c>
      <c r="J31" s="5"/>
      <c r="K31" s="5"/>
      <c r="L31" s="1"/>
      <c r="M31" s="4"/>
      <c r="V31" s="35"/>
    </row>
    <row r="32" spans="2:22">
      <c r="B32" s="1"/>
      <c r="C32" s="5"/>
      <c r="D32" s="5"/>
      <c r="E32" s="5"/>
      <c r="F32" s="78"/>
      <c r="G32" s="14"/>
      <c r="H32" s="14"/>
      <c r="I32" s="79"/>
      <c r="J32" s="5"/>
      <c r="K32" s="5"/>
      <c r="L32" s="1"/>
      <c r="M32" s="4"/>
      <c r="V32" s="35"/>
    </row>
    <row r="33" spans="2:22">
      <c r="B33" s="1"/>
      <c r="C33" s="5"/>
      <c r="D33" s="5"/>
      <c r="E33" s="5"/>
      <c r="F33" s="5"/>
      <c r="G33" s="5"/>
      <c r="H33" s="5"/>
      <c r="I33" s="5"/>
      <c r="J33" s="5"/>
      <c r="K33" s="1"/>
      <c r="L33" s="1"/>
      <c r="M33" s="4"/>
      <c r="V33" s="35"/>
    </row>
    <row r="34" spans="2:22">
      <c r="B34" s="1"/>
      <c r="C34" s="5"/>
      <c r="D34" s="5"/>
      <c r="E34" s="5"/>
      <c r="F34" s="5"/>
      <c r="G34" s="5"/>
      <c r="H34" s="5"/>
      <c r="I34" s="5"/>
      <c r="J34" s="5"/>
      <c r="K34" s="1"/>
      <c r="L34" s="1"/>
      <c r="M34" s="4"/>
      <c r="V34" s="35"/>
    </row>
    <row r="35" spans="2:22">
      <c r="B35" s="1"/>
      <c r="C35" s="5"/>
      <c r="D35" s="5"/>
      <c r="E35" s="5"/>
      <c r="F35" s="5"/>
      <c r="G35" s="5"/>
      <c r="H35" s="5"/>
      <c r="I35" s="5"/>
      <c r="J35" s="5"/>
      <c r="K35" s="1"/>
      <c r="L35" s="1"/>
      <c r="M35" s="4"/>
      <c r="V35" s="35"/>
    </row>
    <row r="36" spans="2:22">
      <c r="B36" s="1"/>
      <c r="C36" s="5"/>
      <c r="D36" s="5"/>
      <c r="E36" s="5"/>
      <c r="F36" s="5"/>
      <c r="G36" s="5"/>
      <c r="H36" s="5"/>
      <c r="I36" s="5"/>
      <c r="J36" s="5"/>
      <c r="K36" s="1"/>
      <c r="L36" s="1"/>
      <c r="M36" s="4"/>
      <c r="V36" s="35"/>
    </row>
    <row r="37" spans="2:22">
      <c r="B37" s="1"/>
      <c r="C37" s="5"/>
      <c r="D37" s="5"/>
      <c r="E37" s="5"/>
      <c r="F37" s="5"/>
      <c r="G37" s="5"/>
      <c r="H37" s="5"/>
      <c r="I37" s="5"/>
      <c r="J37" s="5"/>
      <c r="K37" s="1"/>
      <c r="L37" s="1"/>
      <c r="M37" s="4"/>
      <c r="V37" s="35"/>
    </row>
    <row r="38" spans="2:22">
      <c r="B38" s="1"/>
      <c r="C38" s="5"/>
      <c r="D38" s="5"/>
      <c r="E38" s="5"/>
      <c r="F38" s="5"/>
      <c r="G38" s="5"/>
      <c r="H38" s="5"/>
      <c r="I38" s="5"/>
      <c r="J38" s="5"/>
      <c r="K38" s="1"/>
      <c r="L38" s="1"/>
      <c r="M38" s="4"/>
      <c r="V38" s="35"/>
    </row>
    <row r="39" spans="2:22">
      <c r="B39" s="1"/>
      <c r="C39" s="5"/>
      <c r="D39" s="5"/>
      <c r="E39" s="5"/>
      <c r="F39" s="5"/>
      <c r="G39" s="5"/>
      <c r="H39" s="5"/>
      <c r="I39" s="5"/>
      <c r="J39" s="5"/>
      <c r="K39" s="1"/>
      <c r="L39" s="1"/>
      <c r="M39" s="4"/>
      <c r="V39" s="35"/>
    </row>
    <row r="40" spans="2:22">
      <c r="B40" s="1"/>
      <c r="C40" s="5"/>
      <c r="D40" s="5"/>
      <c r="E40" s="5"/>
      <c r="F40" s="5"/>
      <c r="G40" s="5"/>
      <c r="H40" s="5"/>
      <c r="I40" s="5"/>
      <c r="J40" s="5"/>
      <c r="K40" s="1"/>
      <c r="L40" s="1"/>
      <c r="M40" s="4"/>
      <c r="V40" s="35"/>
    </row>
    <row r="41" spans="2:22">
      <c r="B41" s="1"/>
      <c r="C41" s="5"/>
      <c r="D41" s="5"/>
      <c r="E41" s="5"/>
      <c r="F41" s="5"/>
      <c r="G41" s="5"/>
      <c r="H41" s="5"/>
      <c r="I41" s="5"/>
      <c r="J41" s="5"/>
      <c r="K41" s="1"/>
      <c r="L41" s="1"/>
      <c r="M41" s="4"/>
      <c r="V41" s="35"/>
    </row>
    <row r="42" spans="2:22">
      <c r="B42" s="1"/>
      <c r="C42" s="5"/>
      <c r="D42" s="5"/>
      <c r="E42" s="5"/>
      <c r="F42" s="5"/>
      <c r="G42" s="5"/>
      <c r="H42" s="5"/>
      <c r="I42" s="5"/>
      <c r="J42" s="5"/>
      <c r="K42" s="1"/>
      <c r="L42" s="1"/>
      <c r="M42" s="4"/>
    </row>
    <row r="43" spans="2:22">
      <c r="B43" s="1"/>
      <c r="C43" s="5"/>
      <c r="D43" s="5"/>
      <c r="E43" s="5"/>
      <c r="F43" s="5"/>
      <c r="G43" s="5"/>
      <c r="H43" s="5"/>
      <c r="I43" s="5"/>
      <c r="J43" s="5"/>
      <c r="K43" s="1"/>
      <c r="L43" s="1"/>
      <c r="M43" s="4"/>
    </row>
    <row r="44" spans="2:22">
      <c r="B44" s="1"/>
      <c r="C44" s="5"/>
      <c r="D44" s="5"/>
      <c r="E44" s="5"/>
      <c r="F44" s="5"/>
      <c r="G44" s="5"/>
      <c r="H44" s="5"/>
      <c r="I44" s="5"/>
      <c r="J44" s="5"/>
      <c r="K44" s="1"/>
      <c r="L44" s="1"/>
      <c r="M44" s="4"/>
      <c r="V44" s="7"/>
    </row>
    <row r="45" spans="2:22">
      <c r="B45" s="1"/>
      <c r="C45" s="5"/>
      <c r="D45" s="5"/>
      <c r="E45" s="5"/>
      <c r="F45" s="5"/>
      <c r="G45" s="5"/>
      <c r="H45" s="5"/>
      <c r="I45" s="5"/>
      <c r="J45" s="5"/>
      <c r="K45" s="1"/>
      <c r="L45" s="1"/>
      <c r="M45" s="4"/>
      <c r="V45" s="7"/>
    </row>
    <row r="46" spans="2:22" ht="13.5" thickBot="1">
      <c r="B46" s="1"/>
      <c r="C46" s="5"/>
      <c r="D46" s="5"/>
      <c r="E46" s="5"/>
      <c r="F46" s="5"/>
      <c r="G46" s="5"/>
      <c r="H46" s="5"/>
      <c r="I46" s="5"/>
      <c r="J46" s="5"/>
      <c r="K46" s="5"/>
      <c r="L46" s="1"/>
      <c r="M46" s="4"/>
      <c r="V46" s="7"/>
    </row>
    <row r="47" spans="2:22" ht="13.5" thickBot="1">
      <c r="B47" s="1"/>
      <c r="C47" s="28" t="s">
        <v>8</v>
      </c>
      <c r="D47" s="32"/>
      <c r="E47" s="5"/>
      <c r="F47" s="5"/>
      <c r="G47" s="5"/>
      <c r="H47" s="30" t="s">
        <v>6</v>
      </c>
      <c r="I47" s="31"/>
      <c r="J47" s="31"/>
      <c r="K47" s="31"/>
      <c r="L47" s="1"/>
      <c r="M47" s="4"/>
      <c r="V47" s="7"/>
    </row>
    <row r="48" spans="2:22">
      <c r="B48" s="1"/>
      <c r="C48" s="18" t="s">
        <v>9</v>
      </c>
      <c r="D48" s="34"/>
      <c r="E48" s="5"/>
      <c r="F48" s="5"/>
      <c r="G48" s="5"/>
      <c r="H48" s="15" t="s">
        <v>7</v>
      </c>
      <c r="I48" s="15"/>
      <c r="J48" s="33"/>
      <c r="K48" s="16"/>
      <c r="L48" s="1"/>
      <c r="M48" s="4"/>
      <c r="V48" s="7"/>
    </row>
    <row r="49" spans="2:23">
      <c r="B49" s="1"/>
      <c r="C49" s="11" t="s">
        <v>10</v>
      </c>
      <c r="D49" s="37" t="str">
        <f>D9</f>
        <v>GBP-RPI</v>
      </c>
      <c r="E49" s="5"/>
      <c r="F49" s="5"/>
      <c r="G49" s="5"/>
      <c r="H49" s="15"/>
      <c r="I49" s="15"/>
      <c r="J49" s="33"/>
      <c r="K49" s="16"/>
      <c r="L49" s="1"/>
      <c r="M49" s="4"/>
      <c r="V49" s="7"/>
    </row>
    <row r="50" spans="2:23">
      <c r="B50" s="23" t="str">
        <f>"Last Update "&amp;TEXT(D9,"dd-mmm-yy-hh-mm-ss")</f>
        <v>Last Update GBP-RPI</v>
      </c>
      <c r="C50" s="5"/>
      <c r="D50" s="5"/>
      <c r="E50" s="5"/>
      <c r="F50" s="5"/>
      <c r="G50" s="5"/>
      <c r="H50" s="15"/>
      <c r="I50" s="15"/>
      <c r="J50" s="33"/>
      <c r="K50" s="16"/>
      <c r="L50" s="1"/>
      <c r="M50" s="4"/>
    </row>
    <row r="51" spans="2:23">
      <c r="B51" s="5"/>
      <c r="C51" s="1"/>
      <c r="D51" s="5"/>
      <c r="E51" s="5"/>
      <c r="F51" s="5"/>
      <c r="G51" s="5"/>
      <c r="H51" s="1"/>
      <c r="I51" s="1"/>
      <c r="J51" s="1"/>
      <c r="K51" s="1"/>
      <c r="L51" s="1"/>
      <c r="M51" s="4"/>
      <c r="U51" s="8"/>
    </row>
    <row r="52" spans="2:23">
      <c r="B52" s="1"/>
      <c r="C52" s="1"/>
      <c r="D52" s="1"/>
      <c r="E52" s="1"/>
      <c r="F52" s="1"/>
      <c r="G52" s="1"/>
      <c r="H52" s="1"/>
      <c r="I52" s="1"/>
      <c r="J52" s="1"/>
      <c r="K52" s="1"/>
      <c r="L52" s="22"/>
      <c r="M52" s="4"/>
    </row>
    <row r="53" spans="2:2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8" spans="2:23">
      <c r="T58" s="8" t="s">
        <v>0</v>
      </c>
      <c r="U58" s="8" t="s">
        <v>1</v>
      </c>
      <c r="V58" s="9" t="s">
        <v>2</v>
      </c>
      <c r="W58" s="8" t="s">
        <v>3</v>
      </c>
    </row>
    <row r="59" spans="2:23">
      <c r="T59" s="7">
        <f ca="1">D7</f>
        <v>43215</v>
      </c>
      <c r="U59" s="3">
        <f ca="1">_xll.HLV5r3.Financial.Cache.GetValue(IRCurve6m,T59)</f>
        <v>1</v>
      </c>
      <c r="V59" s="10">
        <f ca="1">V60</f>
        <v>2.8199999999995451E-2</v>
      </c>
      <c r="W59" s="10">
        <f ca="1">W60</f>
        <v>2.8186662034200217E-2</v>
      </c>
    </row>
    <row r="60" spans="2:23">
      <c r="T60" s="7">
        <f ca="1">T59+30</f>
        <v>43245</v>
      </c>
      <c r="U60" s="3">
        <f ca="1">_xll.HLV5r3.Financial.Cache.GetValue(IRCurve6m,T60)</f>
        <v>0.99768755159274702</v>
      </c>
      <c r="V60" s="10">
        <f ca="1">(U59/U60-1)*365/(T60-T59)</f>
        <v>2.8199999999995451E-2</v>
      </c>
      <c r="W60" s="10">
        <f t="shared" ref="W60:W123" ca="1" si="2">-LN(U60)/(T60-$T$59)*365.25</f>
        <v>2.8186662034200217E-2</v>
      </c>
    </row>
    <row r="61" spans="2:23">
      <c r="T61" s="7">
        <f t="shared" ref="T61:T124" ca="1" si="3">T60+30</f>
        <v>43275</v>
      </c>
      <c r="U61" s="3">
        <f ca="1">_xll.HLV5r3.Financial.Cache.GetValue(IRCurve6m,T61)</f>
        <v>0.99538577307281229</v>
      </c>
      <c r="V61" s="10">
        <f t="shared" ref="V61:V124" ca="1" si="4">(U60/U61-1)*365/(T61-T60)</f>
        <v>2.813479230880082E-2</v>
      </c>
      <c r="W61" s="10">
        <f t="shared" ca="1" si="2"/>
        <v>2.8154111216525991E-2</v>
      </c>
    </row>
    <row r="62" spans="2:23">
      <c r="T62" s="7">
        <f t="shared" ca="1" si="3"/>
        <v>43305</v>
      </c>
      <c r="U62" s="3">
        <f ca="1">_xll.HLV5r3.Financial.Cache.GetValue(IRCurve6m,T62)</f>
        <v>0.99309459118568622</v>
      </c>
      <c r="V62" s="10">
        <f t="shared" ca="1" si="4"/>
        <v>2.8069880292152554E-2</v>
      </c>
      <c r="W62" s="10">
        <f t="shared" ca="1" si="2"/>
        <v>2.8121658681486909E-2</v>
      </c>
    </row>
    <row r="63" spans="2:23">
      <c r="T63" s="7">
        <f t="shared" ca="1" si="3"/>
        <v>43335</v>
      </c>
      <c r="U63" s="3">
        <f ca="1">_xll.HLV5r3.Financial.Cache.GetValue(IRCurve6m,T63)</f>
        <v>0.99081393068077972</v>
      </c>
      <c r="V63" s="10">
        <f t="shared" ca="1" si="4"/>
        <v>2.8005294721648515E-2</v>
      </c>
      <c r="W63" s="10">
        <f t="shared" ca="1" si="2"/>
        <v>2.8089312110749599E-2</v>
      </c>
    </row>
    <row r="64" spans="2:23">
      <c r="T64" s="7">
        <f t="shared" ca="1" si="3"/>
        <v>43365</v>
      </c>
      <c r="U64" s="3">
        <f ca="1">_xll.HLV5r3.Financial.Cache.GetValue(IRCurve6m,T64)</f>
        <v>0.98854372446042615</v>
      </c>
      <c r="V64" s="10">
        <f t="shared" ca="1" si="4"/>
        <v>2.7940941471972531E-2</v>
      </c>
      <c r="W64" s="10">
        <f t="shared" ca="1" si="2"/>
        <v>2.8057054246889042E-2</v>
      </c>
    </row>
    <row r="65" spans="20:23">
      <c r="T65" s="7">
        <f t="shared" ca="1" si="3"/>
        <v>43395</v>
      </c>
      <c r="U65" s="3">
        <f ca="1">_xll.HLV5r3.Financial.Cache.GetValue(IRCurve6m,T65)</f>
        <v>0.98628389629096591</v>
      </c>
      <c r="V65" s="10">
        <f t="shared" ca="1" si="4"/>
        <v>2.7876939048850507E-2</v>
      </c>
      <c r="W65" s="10">
        <f t="shared" ca="1" si="2"/>
        <v>2.8024899057341186E-2</v>
      </c>
    </row>
    <row r="66" spans="20:23">
      <c r="T66" s="7">
        <f t="shared" ca="1" si="3"/>
        <v>43425</v>
      </c>
      <c r="U66" s="3">
        <f ca="1">_xll.HLV5r3.Financial.Cache.GetValue(IRCurve6m,T66)</f>
        <v>0.9840461174755547</v>
      </c>
      <c r="V66" s="10">
        <f t="shared" ca="1" si="4"/>
        <v>2.7667716418293575E-2</v>
      </c>
      <c r="W66" s="10">
        <f t="shared" ca="1" si="2"/>
        <v>2.7972089763160447E-2</v>
      </c>
    </row>
    <row r="67" spans="20:23">
      <c r="T67" s="7">
        <f t="shared" ca="1" si="3"/>
        <v>43455</v>
      </c>
      <c r="U67" s="3">
        <f ca="1">_xll.HLV5r3.Financial.Cache.GetValue(IRCurve6m,T67)</f>
        <v>0.98182341493157776</v>
      </c>
      <c r="V67" s="10">
        <f t="shared" ca="1" si="4"/>
        <v>2.7543528235782877E-2</v>
      </c>
      <c r="W67" s="10">
        <f t="shared" ca="1" si="2"/>
        <v>2.7916983803673183E-2</v>
      </c>
    </row>
    <row r="68" spans="20:23">
      <c r="T68" s="7">
        <f t="shared" ca="1" si="3"/>
        <v>43485</v>
      </c>
      <c r="U68" s="3">
        <f ca="1">_xll.HLV5r3.Financial.Cache.GetValue(IRCurve6m,T68)</f>
        <v>0.97961460117860677</v>
      </c>
      <c r="V68" s="10">
        <f t="shared" ca="1" si="4"/>
        <v>2.7433136081080334E-2</v>
      </c>
      <c r="W68" s="10">
        <f t="shared" ca="1" si="2"/>
        <v>2.7861877085527453E-2</v>
      </c>
    </row>
    <row r="69" spans="20:23">
      <c r="T69" s="7">
        <f t="shared" ca="1" si="3"/>
        <v>43515</v>
      </c>
      <c r="U69" s="3">
        <f ca="1">_xll.HLV5r3.Financial.Cache.GetValue(IRCurve6m,T69)</f>
        <v>0.97741960520625892</v>
      </c>
      <c r="V69" s="10">
        <f t="shared" ca="1" si="4"/>
        <v>2.7322742646027558E-2</v>
      </c>
      <c r="W69" s="10">
        <f t="shared" ca="1" si="2"/>
        <v>2.7806769608704221E-2</v>
      </c>
    </row>
    <row r="70" spans="20:23">
      <c r="T70" s="7">
        <f t="shared" ca="1" si="3"/>
        <v>43545</v>
      </c>
      <c r="U70" s="3">
        <f ca="1">_xll.HLV5r3.Financial.Cache.GetValue(IRCurve6m,T70)</f>
        <v>0.97523835653721935</v>
      </c>
      <c r="V70" s="10">
        <f t="shared" ca="1" si="4"/>
        <v>2.7212347930557008E-2</v>
      </c>
      <c r="W70" s="10">
        <f t="shared" ca="1" si="2"/>
        <v>2.7751661373180903E-2</v>
      </c>
    </row>
    <row r="71" spans="20:23">
      <c r="T71" s="7">
        <f t="shared" ca="1" si="3"/>
        <v>43575</v>
      </c>
      <c r="U71" s="3">
        <f ca="1">_xll.HLV5r3.Financial.Cache.GetValue(IRCurve6m,T71)</f>
        <v>0.97307078522350754</v>
      </c>
      <c r="V71" s="10">
        <f t="shared" ca="1" si="4"/>
        <v>2.7101951934671391E-2</v>
      </c>
      <c r="W71" s="10">
        <f t="shared" ca="1" si="2"/>
        <v>2.7696552378938248E-2</v>
      </c>
    </row>
    <row r="72" spans="20:23">
      <c r="T72" s="7">
        <f t="shared" ca="1" si="3"/>
        <v>43605</v>
      </c>
      <c r="U72" s="3">
        <f ca="1">_xll.HLV5r3.Financial.Cache.GetValue(IRCurve6m,T72)</f>
        <v>0.97089538838020151</v>
      </c>
      <c r="V72" s="10">
        <f t="shared" ca="1" si="4"/>
        <v>2.7260741555668488E-2</v>
      </c>
      <c r="W72" s="10">
        <f t="shared" ca="1" si="2"/>
        <v>2.7662117397664464E-2</v>
      </c>
    </row>
    <row r="73" spans="20:23">
      <c r="T73" s="7">
        <f t="shared" ca="1" si="3"/>
        <v>43635</v>
      </c>
      <c r="U73" s="3">
        <f ca="1">_xll.HLV5r3.Financial.Cache.GetValue(IRCurve6m,T73)</f>
        <v>0.96872046475928553</v>
      </c>
      <c r="V73" s="10">
        <f t="shared" ca="1" si="4"/>
        <v>2.7316002586688908E-2</v>
      </c>
      <c r="W73" s="10">
        <f t="shared" ca="1" si="2"/>
        <v>2.763654278013359E-2</v>
      </c>
    </row>
    <row r="74" spans="20:23">
      <c r="T74" s="7">
        <f t="shared" ca="1" si="3"/>
        <v>43665</v>
      </c>
      <c r="U74" s="3">
        <f ca="1">_xll.HLV5r3.Financial.Cache.GetValue(IRCurve6m,T74)</f>
        <v>0.96655447407645034</v>
      </c>
      <c r="V74" s="10">
        <f t="shared" ca="1" si="4"/>
        <v>2.7264771254970215E-2</v>
      </c>
      <c r="W74" s="10">
        <f t="shared" ca="1" si="2"/>
        <v>2.7610967999199161E-2</v>
      </c>
    </row>
    <row r="75" spans="20:23">
      <c r="T75" s="7">
        <f t="shared" ca="1" si="3"/>
        <v>43695</v>
      </c>
      <c r="U75" s="3">
        <f ca="1">_xll.HLV5r3.Financial.Cache.GetValue(IRCurve6m,T75)</f>
        <v>0.96439737821716121</v>
      </c>
      <c r="V75" s="10">
        <f t="shared" ca="1" si="4"/>
        <v>2.7213539647459133E-2</v>
      </c>
      <c r="W75" s="10">
        <f t="shared" ca="1" si="2"/>
        <v>2.7585393054857438E-2</v>
      </c>
    </row>
    <row r="76" spans="20:23">
      <c r="T76" s="7">
        <f t="shared" ca="1" si="3"/>
        <v>43725</v>
      </c>
      <c r="U76" s="3">
        <f ca="1">_xll.HLV5r3.Financial.Cache.GetValue(IRCurve6m,T76)</f>
        <v>0.96224913926374944</v>
      </c>
      <c r="V76" s="10">
        <f t="shared" ca="1" si="4"/>
        <v>2.716230776419078E-2</v>
      </c>
      <c r="W76" s="10">
        <f t="shared" ca="1" si="2"/>
        <v>2.7559817947107153E-2</v>
      </c>
    </row>
    <row r="77" spans="20:23">
      <c r="T77" s="7">
        <f t="shared" ca="1" si="3"/>
        <v>43755</v>
      </c>
      <c r="U77" s="3">
        <f ca="1">_xll.HLV5r3.Financial.Cache.GetValue(IRCurve6m,T77)</f>
        <v>0.96010971949434243</v>
      </c>
      <c r="V77" s="10">
        <f t="shared" ca="1" si="4"/>
        <v>2.7111075605151653E-2</v>
      </c>
      <c r="W77" s="10">
        <f t="shared" ca="1" si="2"/>
        <v>2.7534242675946209E-2</v>
      </c>
    </row>
    <row r="78" spans="20:23">
      <c r="T78" s="7">
        <f t="shared" ca="1" si="3"/>
        <v>43785</v>
      </c>
      <c r="U78" s="3">
        <f ca="1">_xll.HLV5r3.Financial.Cache.GetValue(IRCurve6m,T78)</f>
        <v>0.95797908138179533</v>
      </c>
      <c r="V78" s="10">
        <f t="shared" ca="1" si="4"/>
        <v>2.7059843170339049E-2</v>
      </c>
      <c r="W78" s="10">
        <f t="shared" ca="1" si="2"/>
        <v>2.7508667241372572E-2</v>
      </c>
    </row>
    <row r="79" spans="20:23">
      <c r="T79" s="7">
        <f t="shared" ca="1" si="3"/>
        <v>43815</v>
      </c>
      <c r="U79" s="3">
        <f ca="1">_xll.HLV5r3.Financial.Cache.GetValue(IRCurve6m,T79)</f>
        <v>0.95585718759263061</v>
      </c>
      <c r="V79" s="10">
        <f t="shared" ca="1" si="4"/>
        <v>2.7008610459744859E-2</v>
      </c>
      <c r="W79" s="10">
        <f t="shared" ca="1" si="2"/>
        <v>2.7483091643384049E-2</v>
      </c>
    </row>
    <row r="80" spans="20:23">
      <c r="T80" s="7">
        <f t="shared" ca="1" si="3"/>
        <v>43845</v>
      </c>
      <c r="U80" s="3">
        <f ca="1">_xll.HLV5r3.Financial.Cache.GetValue(IRCurve6m,T80)</f>
        <v>0.95374400098598311</v>
      </c>
      <c r="V80" s="10">
        <f t="shared" ca="1" si="4"/>
        <v>2.6957377473374493E-2</v>
      </c>
      <c r="W80" s="10">
        <f t="shared" ca="1" si="2"/>
        <v>2.7457515881978627E-2</v>
      </c>
    </row>
    <row r="81" spans="20:23">
      <c r="T81" s="7">
        <f t="shared" ca="1" si="3"/>
        <v>43875</v>
      </c>
      <c r="U81" s="3">
        <f ca="1">_xll.HLV5r3.Financial.Cache.GetValue(IRCurve6m,T81)</f>
        <v>0.95163948461255243</v>
      </c>
      <c r="V81" s="10">
        <f t="shared" ca="1" si="4"/>
        <v>2.6906144211217137E-2</v>
      </c>
      <c r="W81" s="10">
        <f t="shared" ca="1" si="2"/>
        <v>2.7431939957154181E-2</v>
      </c>
    </row>
    <row r="82" spans="20:23">
      <c r="T82" s="7">
        <f t="shared" ca="1" si="3"/>
        <v>43905</v>
      </c>
      <c r="U82" s="3">
        <f ca="1">_xll.HLV5r3.Financial.Cache.GetValue(IRCurve6m,T82)</f>
        <v>0.94954360171355945</v>
      </c>
      <c r="V82" s="10">
        <f t="shared" ca="1" si="4"/>
        <v>2.6854910673294412E-2</v>
      </c>
      <c r="W82" s="10">
        <f t="shared" ca="1" si="2"/>
        <v>2.7406363868909524E-2</v>
      </c>
    </row>
    <row r="83" spans="20:23">
      <c r="T83" s="7">
        <f t="shared" ca="1" si="3"/>
        <v>43935</v>
      </c>
      <c r="U83" s="3">
        <f ca="1">_xll.HLV5r3.Financial.Cache.GetValue(IRCurve6m,T83)</f>
        <v>0.94745631571971711</v>
      </c>
      <c r="V83" s="10">
        <f t="shared" ca="1" si="4"/>
        <v>2.6803676859541475E-2</v>
      </c>
      <c r="W83" s="10">
        <f t="shared" ca="1" si="2"/>
        <v>2.7380787617240807E-2</v>
      </c>
    </row>
    <row r="84" spans="20:23">
      <c r="T84" s="7">
        <f t="shared" ca="1" si="3"/>
        <v>43965</v>
      </c>
      <c r="U84" s="3">
        <f ca="1">_xll.HLV5r3.Financial.Cache.GetValue(IRCurve6m,T84)</f>
        <v>0.94538520179948315</v>
      </c>
      <c r="V84" s="10">
        <f t="shared" ca="1" si="4"/>
        <v>2.6654270289206711E-2</v>
      </c>
      <c r="W84" s="10">
        <f t="shared" ca="1" si="2"/>
        <v>2.7351290219017301E-2</v>
      </c>
    </row>
    <row r="85" spans="20:23">
      <c r="T85" s="7">
        <f t="shared" ca="1" si="3"/>
        <v>43995</v>
      </c>
      <c r="U85" s="3">
        <f ca="1">_xll.HLV5r3.Financial.Cache.GetValue(IRCurve6m,T85)</f>
        <v>0.9433292269527136</v>
      </c>
      <c r="V85" s="10">
        <f t="shared" ca="1" si="4"/>
        <v>2.6517105503558531E-2</v>
      </c>
      <c r="W85" s="10">
        <f t="shared" ca="1" si="2"/>
        <v>2.7318794179865356E-2</v>
      </c>
    </row>
    <row r="86" spans="20:23">
      <c r="T86" s="7">
        <f t="shared" ca="1" si="3"/>
        <v>44025</v>
      </c>
      <c r="U86" s="3">
        <f ca="1">_xll.HLV5r3.Financial.Cache.GetValue(IRCurve6m,T86)</f>
        <v>0.94128274858740602</v>
      </c>
      <c r="V86" s="10">
        <f t="shared" ca="1" si="4"/>
        <v>2.6452009397396597E-2</v>
      </c>
      <c r="W86" s="10">
        <f t="shared" ca="1" si="2"/>
        <v>2.7286297876893802E-2</v>
      </c>
    </row>
    <row r="87" spans="20:23">
      <c r="T87" s="7">
        <f t="shared" ca="1" si="3"/>
        <v>44055</v>
      </c>
      <c r="U87" s="3">
        <f ca="1">_xll.HLV5r3.Financial.Cache.GetValue(IRCurve6m,T87)</f>
        <v>0.93924572433515552</v>
      </c>
      <c r="V87" s="10">
        <f t="shared" ca="1" si="4"/>
        <v>2.6386912846039334E-2</v>
      </c>
      <c r="W87" s="10">
        <f t="shared" ca="1" si="2"/>
        <v>2.7253801310099308E-2</v>
      </c>
    </row>
    <row r="88" spans="20:23">
      <c r="T88" s="7">
        <f t="shared" ca="1" si="3"/>
        <v>44085</v>
      </c>
      <c r="U88" s="3">
        <f ca="1">_xll.HLV5r3.Financial.Cache.GetValue(IRCurve6m,T88)</f>
        <v>0.93721811207022632</v>
      </c>
      <c r="V88" s="10">
        <f t="shared" ca="1" si="4"/>
        <v>2.6321815849403001E-2</v>
      </c>
      <c r="W88" s="10">
        <f t="shared" ca="1" si="2"/>
        <v>2.7221304479475756E-2</v>
      </c>
    </row>
    <row r="89" spans="20:23">
      <c r="T89" s="7">
        <f t="shared" ca="1" si="3"/>
        <v>44115</v>
      </c>
      <c r="U89" s="3">
        <f ca="1">_xll.HLV5r3.Financial.Cache.GetValue(IRCurve6m,T89)</f>
        <v>0.93519986990811987</v>
      </c>
      <c r="V89" s="10">
        <f t="shared" ca="1" si="4"/>
        <v>2.6256718407557833E-2</v>
      </c>
      <c r="W89" s="10">
        <f t="shared" ca="1" si="2"/>
        <v>2.7188807385019744E-2</v>
      </c>
    </row>
    <row r="90" spans="20:23">
      <c r="T90" s="7">
        <f t="shared" ca="1" si="3"/>
        <v>44145</v>
      </c>
      <c r="U90" s="3">
        <f ca="1">_xll.HLV5r3.Financial.Cache.GetValue(IRCurve6m,T90)</f>
        <v>0.93319095620417181</v>
      </c>
      <c r="V90" s="10">
        <f t="shared" ca="1" si="4"/>
        <v>2.6191620520471415E-2</v>
      </c>
      <c r="W90" s="10">
        <f t="shared" ca="1" si="2"/>
        <v>2.7156310026727037E-2</v>
      </c>
    </row>
    <row r="91" spans="20:23">
      <c r="T91" s="7">
        <f t="shared" ca="1" si="3"/>
        <v>44175</v>
      </c>
      <c r="U91" s="3">
        <f ca="1">_xll.HLV5r3.Financial.Cache.GetValue(IRCurve6m,T91)</f>
        <v>0.93119132955214678</v>
      </c>
      <c r="V91" s="10">
        <f t="shared" ca="1" si="4"/>
        <v>2.6126522188165358E-2</v>
      </c>
      <c r="W91" s="10">
        <f t="shared" ca="1" si="2"/>
        <v>2.7123812404594227E-2</v>
      </c>
    </row>
    <row r="92" spans="20:23">
      <c r="T92" s="7">
        <f t="shared" ca="1" si="3"/>
        <v>44205</v>
      </c>
      <c r="U92" s="3">
        <f ca="1">_xll.HLV5r3.Financial.Cache.GetValue(IRCurve6m,T92)</f>
        <v>0.92920094878285531</v>
      </c>
      <c r="V92" s="10">
        <f t="shared" ca="1" si="4"/>
        <v>2.6061423410547808E-2</v>
      </c>
      <c r="W92" s="10">
        <f t="shared" ca="1" si="2"/>
        <v>2.7091314518615198E-2</v>
      </c>
    </row>
    <row r="93" spans="20:23">
      <c r="T93" s="7">
        <f t="shared" ca="1" si="3"/>
        <v>44235</v>
      </c>
      <c r="U93" s="3">
        <f ca="1">_xll.HLV5r3.Financial.Cache.GetValue(IRCurve6m,T93)</f>
        <v>0.92721977296275782</v>
      </c>
      <c r="V93" s="10">
        <f t="shared" ca="1" si="4"/>
        <v>2.5996324187699815E-2</v>
      </c>
      <c r="W93" s="10">
        <f t="shared" ca="1" si="2"/>
        <v>2.7058816368786622E-2</v>
      </c>
    </row>
    <row r="94" spans="20:23">
      <c r="T94" s="7">
        <f t="shared" ca="1" si="3"/>
        <v>44265</v>
      </c>
      <c r="U94" s="3">
        <f ca="1">_xll.HLV5r3.Financial.Cache.GetValue(IRCurve6m,T94)</f>
        <v>0.92524776139260023</v>
      </c>
      <c r="V94" s="10">
        <f t="shared" ca="1" si="4"/>
        <v>2.5931224519586255E-2</v>
      </c>
      <c r="W94" s="10">
        <f t="shared" ca="1" si="2"/>
        <v>2.7026317955104219E-2</v>
      </c>
    </row>
    <row r="95" spans="20:23">
      <c r="T95" s="7">
        <f t="shared" ca="1" si="3"/>
        <v>44295</v>
      </c>
      <c r="U95" s="3">
        <f ca="1">_xll.HLV5r3.Financial.Cache.GetValue(IRCurve6m,T95)</f>
        <v>0.92328487360604528</v>
      </c>
      <c r="V95" s="10">
        <f t="shared" ca="1" si="4"/>
        <v>2.5866124406231445E-2</v>
      </c>
      <c r="W95" s="10">
        <f t="shared" ca="1" si="2"/>
        <v>2.6993819277564515E-2</v>
      </c>
    </row>
    <row r="96" spans="20:23">
      <c r="T96" s="7">
        <f t="shared" ca="1" si="3"/>
        <v>44325</v>
      </c>
      <c r="U96" s="3">
        <f ca="1">_xll.HLV5r3.Financial.Cache.GetValue(IRCurve6m,T96)</f>
        <v>0.92131873383668972</v>
      </c>
      <c r="V96" s="10">
        <f t="shared" ca="1" si="4"/>
        <v>2.5964268732720803E-2</v>
      </c>
      <c r="W96" s="10">
        <f t="shared" ca="1" si="2"/>
        <v>2.69657260096508E-2</v>
      </c>
    </row>
    <row r="97" spans="20:23">
      <c r="T97" s="7">
        <f t="shared" ca="1" si="3"/>
        <v>44355</v>
      </c>
      <c r="U97" s="3">
        <f ca="1">_xll.HLV5r3.Financial.Cache.GetValue(IRCurve6m,T97)</f>
        <v>0.91934206150592224</v>
      </c>
      <c r="V97" s="10">
        <f t="shared" ca="1" si="4"/>
        <v>2.6159483357344453E-2</v>
      </c>
      <c r="W97" s="10">
        <f t="shared" ca="1" si="2"/>
        <v>2.6944241092088161E-2</v>
      </c>
    </row>
    <row r="98" spans="20:23">
      <c r="T98" s="7">
        <f t="shared" ca="1" si="3"/>
        <v>44385</v>
      </c>
      <c r="U98" s="3">
        <f ca="1">_xll.HLV5r3.Financial.Cache.GetValue(IRCurve6m,T98)</f>
        <v>0.9173728681521589</v>
      </c>
      <c r="V98" s="10">
        <f t="shared" ca="1" si="4"/>
        <v>2.6116446179307567E-2</v>
      </c>
      <c r="W98" s="10">
        <f t="shared" ca="1" si="2"/>
        <v>2.6922756059203499E-2</v>
      </c>
    </row>
    <row r="99" spans="20:23">
      <c r="T99" s="7">
        <f t="shared" ca="1" si="3"/>
        <v>44415</v>
      </c>
      <c r="U99" s="3">
        <f ca="1">_xll.HLV5r3.Financial.Cache.GetValue(IRCurve6m,T99)</f>
        <v>0.91541112389521762</v>
      </c>
      <c r="V99" s="10">
        <f t="shared" ca="1" si="4"/>
        <v>2.6073408806624527E-2</v>
      </c>
      <c r="W99" s="10">
        <f t="shared" ca="1" si="2"/>
        <v>2.6901270910994656E-2</v>
      </c>
    </row>
    <row r="100" spans="20:23">
      <c r="T100" s="7">
        <f t="shared" ca="1" si="3"/>
        <v>44445</v>
      </c>
      <c r="U100" s="3">
        <f ca="1">_xll.HLV5r3.Financial.Cache.GetValue(IRCurve6m,T100)</f>
        <v>0.91345679899748677</v>
      </c>
      <c r="V100" s="10">
        <f t="shared" ca="1" si="4"/>
        <v>2.6030371239400701E-2</v>
      </c>
      <c r="W100" s="10">
        <f t="shared" ca="1" si="2"/>
        <v>2.6879785647462184E-2</v>
      </c>
    </row>
    <row r="101" spans="20:23">
      <c r="T101" s="7">
        <f t="shared" ca="1" si="3"/>
        <v>44475</v>
      </c>
      <c r="U101" s="3">
        <f ca="1">_xll.HLV5r3.Financial.Cache.GetValue(IRCurve6m,T101)</f>
        <v>0.91150986386321842</v>
      </c>
      <c r="V101" s="10">
        <f t="shared" ca="1" si="4"/>
        <v>2.5987333477522617E-2</v>
      </c>
      <c r="W101" s="10">
        <f t="shared" ca="1" si="2"/>
        <v>2.6858300268603894E-2</v>
      </c>
    </row>
    <row r="102" spans="20:23">
      <c r="T102" s="7">
        <f t="shared" ca="1" si="3"/>
        <v>44505</v>
      </c>
      <c r="U102" s="3">
        <f ca="1">_xll.HLV5r3.Financial.Cache.GetValue(IRCurve6m,T102)</f>
        <v>0.90957028903780079</v>
      </c>
      <c r="V102" s="10">
        <f t="shared" ca="1" si="4"/>
        <v>2.594429552099568E-2</v>
      </c>
      <c r="W102" s="10">
        <f t="shared" ca="1" si="2"/>
        <v>2.683681477441778E-2</v>
      </c>
    </row>
    <row r="103" spans="20:23">
      <c r="T103" s="7">
        <f t="shared" ca="1" si="3"/>
        <v>44535</v>
      </c>
      <c r="U103" s="3">
        <f ca="1">_xll.HLV5r3.Financial.Cache.GetValue(IRCurve6m,T103)</f>
        <v>0.90763804520703595</v>
      </c>
      <c r="V103" s="10">
        <f t="shared" ca="1" si="4"/>
        <v>2.5901257369919845E-2</v>
      </c>
      <c r="W103" s="10">
        <f t="shared" ca="1" si="2"/>
        <v>2.6815329164904242E-2</v>
      </c>
    </row>
    <row r="104" spans="20:23">
      <c r="T104" s="7">
        <f t="shared" ca="1" si="3"/>
        <v>44565</v>
      </c>
      <c r="U104" s="3">
        <f ca="1">_xll.HLV5r3.Financial.Cache.GetValue(IRCurve6m,T104)</f>
        <v>0.90571310319644405</v>
      </c>
      <c r="V104" s="10">
        <f t="shared" ca="1" si="4"/>
        <v>2.5858219024192459E-2</v>
      </c>
      <c r="W104" s="10">
        <f t="shared" ca="1" si="2"/>
        <v>2.6793843440061273E-2</v>
      </c>
    </row>
    <row r="105" spans="20:23">
      <c r="T105" s="7">
        <f t="shared" ca="1" si="3"/>
        <v>44595</v>
      </c>
      <c r="U105" s="3">
        <f ca="1">_xll.HLV5r3.Financial.Cache.GetValue(IRCurve6m,T105)</f>
        <v>0.90379543397054951</v>
      </c>
      <c r="V105" s="10">
        <f t="shared" ca="1" si="4"/>
        <v>2.5815180483800011E-2</v>
      </c>
      <c r="W105" s="10">
        <f t="shared" ca="1" si="2"/>
        <v>2.6772357599886682E-2</v>
      </c>
    </row>
    <row r="106" spans="20:23">
      <c r="T106" s="7">
        <f t="shared" ca="1" si="3"/>
        <v>44625</v>
      </c>
      <c r="U106" s="3">
        <f ca="1">_xll.HLV5r3.Financial.Cache.GetValue(IRCurve6m,T106)</f>
        <v>0.90188500863216781</v>
      </c>
      <c r="V106" s="10">
        <f t="shared" ca="1" si="4"/>
        <v>2.577214174886407E-2</v>
      </c>
      <c r="W106" s="10">
        <f t="shared" ca="1" si="2"/>
        <v>2.6750871644381041E-2</v>
      </c>
    </row>
    <row r="107" spans="20:23">
      <c r="T107" s="7">
        <f t="shared" ca="1" si="3"/>
        <v>44655</v>
      </c>
      <c r="U107" s="3">
        <f ca="1">_xll.HLV5r3.Financial.Cache.GetValue(IRCurve6m,T107)</f>
        <v>0.89998179842172477</v>
      </c>
      <c r="V107" s="10">
        <f t="shared" ca="1" si="4"/>
        <v>2.5729102819263067E-2</v>
      </c>
      <c r="W107" s="10">
        <f t="shared" ca="1" si="2"/>
        <v>2.6729385573542173E-2</v>
      </c>
    </row>
    <row r="108" spans="20:23">
      <c r="T108" s="7">
        <f t="shared" ca="1" si="3"/>
        <v>44685</v>
      </c>
      <c r="U108" s="3">
        <f ca="1">_xll.HLV5r3.Financial.Cache.GetValue(IRCurve6m,T108)</f>
        <v>0.89809330506508311</v>
      </c>
      <c r="V108" s="10">
        <f t="shared" ca="1" si="4"/>
        <v>2.5583833041499544E-2</v>
      </c>
      <c r="W108" s="10">
        <f t="shared" ca="1" si="2"/>
        <v>2.6705816008143562E-2</v>
      </c>
    </row>
    <row r="109" spans="20:23">
      <c r="T109" s="7">
        <f t="shared" ca="1" si="3"/>
        <v>44715</v>
      </c>
      <c r="U109" s="3">
        <f ca="1">_xll.HLV5r3.Financial.Cache.GetValue(IRCurve6m,T109)</f>
        <v>0.89623744019876794</v>
      </c>
      <c r="V109" s="10">
        <f t="shared" ca="1" si="4"/>
        <v>2.5193869608736336E-2</v>
      </c>
      <c r="W109" s="10">
        <f t="shared" ca="1" si="2"/>
        <v>2.6675400867134835E-2</v>
      </c>
    </row>
    <row r="110" spans="20:23">
      <c r="T110" s="7">
        <f t="shared" ca="1" si="3"/>
        <v>44745</v>
      </c>
      <c r="U110" s="3">
        <f ca="1">_xll.HLV5r3.Financial.Cache.GetValue(IRCurve6m,T110)</f>
        <v>0.89438987990338625</v>
      </c>
      <c r="V110" s="10">
        <f t="shared" ca="1" si="4"/>
        <v>2.5132943435031991E-2</v>
      </c>
      <c r="W110" s="10">
        <f t="shared" ca="1" si="2"/>
        <v>2.6644985495011552E-2</v>
      </c>
    </row>
    <row r="111" spans="20:23">
      <c r="T111" s="7">
        <f t="shared" ca="1" si="3"/>
        <v>44775</v>
      </c>
      <c r="U111" s="3">
        <f ca="1">_xll.HLV5r3.Financial.Cache.GetValue(IRCurve6m,T111)</f>
        <v>0.89255058866359027</v>
      </c>
      <c r="V111" s="10">
        <f t="shared" ca="1" si="4"/>
        <v>2.5072016871362662E-2</v>
      </c>
      <c r="W111" s="10">
        <f t="shared" ca="1" si="2"/>
        <v>2.6614569891771123E-2</v>
      </c>
    </row>
    <row r="112" spans="20:23">
      <c r="T112" s="7">
        <f t="shared" ca="1" si="3"/>
        <v>44805</v>
      </c>
      <c r="U112" s="3">
        <f ca="1">_xll.HLV5r3.Financial.Cache.GetValue(IRCurve6m,T112)</f>
        <v>0.89071953116068647</v>
      </c>
      <c r="V112" s="10">
        <f t="shared" ca="1" si="4"/>
        <v>2.5011089917720237E-2</v>
      </c>
      <c r="W112" s="10">
        <f t="shared" ca="1" si="2"/>
        <v>2.6584154057410877E-2</v>
      </c>
    </row>
    <row r="113" spans="20:23">
      <c r="T113" s="7">
        <f t="shared" ca="1" si="3"/>
        <v>44835</v>
      </c>
      <c r="U113" s="3">
        <f ca="1">_xll.HLV5r3.Financial.Cache.GetValue(IRCurve6m,T113)</f>
        <v>0.88889667227153868</v>
      </c>
      <c r="V113" s="10">
        <f t="shared" ca="1" si="4"/>
        <v>2.4950162573964246E-2</v>
      </c>
      <c r="W113" s="10">
        <f t="shared" ca="1" si="2"/>
        <v>2.655373799192557E-2</v>
      </c>
    </row>
    <row r="114" spans="20:23">
      <c r="T114" s="7">
        <f t="shared" ca="1" si="3"/>
        <v>44865</v>
      </c>
      <c r="U114" s="3">
        <f ca="1">_xll.HLV5r3.Financial.Cache.GetValue(IRCurve6m,T114)</f>
        <v>0.88708197706744851</v>
      </c>
      <c r="V114" s="10">
        <f t="shared" ca="1" si="4"/>
        <v>2.4889234840227054E-2</v>
      </c>
      <c r="W114" s="10">
        <f t="shared" ca="1" si="2"/>
        <v>2.6523321695312525E-2</v>
      </c>
    </row>
    <row r="115" spans="20:23">
      <c r="T115" s="7">
        <f t="shared" ca="1" si="3"/>
        <v>44895</v>
      </c>
      <c r="U115" s="3">
        <f ca="1">_xll.HLV5r3.Financial.Cache.GetValue(IRCurve6m,T115)</f>
        <v>0.88527541081307204</v>
      </c>
      <c r="V115" s="10">
        <f t="shared" ca="1" si="4"/>
        <v>2.4828306716505971E-2</v>
      </c>
      <c r="W115" s="10">
        <f t="shared" ca="1" si="2"/>
        <v>2.6492905167569143E-2</v>
      </c>
    </row>
    <row r="116" spans="20:23">
      <c r="T116" s="7">
        <f t="shared" ca="1" si="3"/>
        <v>44925</v>
      </c>
      <c r="U116" s="3">
        <f ca="1">_xll.HLV5r3.Financial.Cache.GetValue(IRCurve6m,T116)</f>
        <v>0.8834769389653454</v>
      </c>
      <c r="V116" s="10">
        <f t="shared" ca="1" si="4"/>
        <v>2.4767378202649699E-2</v>
      </c>
      <c r="W116" s="10">
        <f t="shared" ca="1" si="2"/>
        <v>2.6462488408690157E-2</v>
      </c>
    </row>
    <row r="117" spans="20:23">
      <c r="T117" s="7">
        <f t="shared" ca="1" si="3"/>
        <v>44955</v>
      </c>
      <c r="U117" s="3">
        <f ca="1">_xll.HLV5r3.Financial.Cache.GetValue(IRCurve6m,T117)</f>
        <v>0.88168652717238494</v>
      </c>
      <c r="V117" s="10">
        <f t="shared" ca="1" si="4"/>
        <v>2.4706449298798727E-2</v>
      </c>
      <c r="W117" s="10">
        <f t="shared" ca="1" si="2"/>
        <v>2.6432071418672931E-2</v>
      </c>
    </row>
    <row r="118" spans="20:23">
      <c r="T118" s="7">
        <f t="shared" ca="1" si="3"/>
        <v>44985</v>
      </c>
      <c r="U118" s="3">
        <f ca="1">_xll.HLV5r3.Financial.Cache.GetValue(IRCurve6m,T118)</f>
        <v>0.87990414127242589</v>
      </c>
      <c r="V118" s="10">
        <f t="shared" ca="1" si="4"/>
        <v>2.464552000495035E-2</v>
      </c>
      <c r="W118" s="10">
        <f t="shared" ca="1" si="2"/>
        <v>2.6401654197514793E-2</v>
      </c>
    </row>
    <row r="119" spans="20:23">
      <c r="T119" s="7">
        <f t="shared" ca="1" si="3"/>
        <v>45015</v>
      </c>
      <c r="U119" s="3">
        <f ca="1">_xll.HLV5r3.Financial.Cache.GetValue(IRCurve6m,T119)</f>
        <v>0.8781297472927686</v>
      </c>
      <c r="V119" s="10">
        <f t="shared" ca="1" si="4"/>
        <v>2.4584590320947879E-2</v>
      </c>
      <c r="W119" s="10">
        <f t="shared" ca="1" si="2"/>
        <v>2.6371236745210511E-2</v>
      </c>
    </row>
    <row r="120" spans="20:23">
      <c r="T120" s="7">
        <f t="shared" ca="1" si="3"/>
        <v>45045</v>
      </c>
      <c r="U120" s="3">
        <f ca="1">_xll.HLV5r3.Financial.Cache.GetValue(IRCurve6m,T120)</f>
        <v>0.87635681841665292</v>
      </c>
      <c r="V120" s="10">
        <f t="shared" ca="1" si="4"/>
        <v>2.461398622809885E-2</v>
      </c>
      <c r="W120" s="10">
        <f t="shared" ca="1" si="2"/>
        <v>2.6342297843575935E-2</v>
      </c>
    </row>
    <row r="121" spans="20:23">
      <c r="T121" s="7">
        <f t="shared" ca="1" si="3"/>
        <v>45075</v>
      </c>
      <c r="U121" s="3">
        <f ca="1">_xll.HLV5r3.Financial.Cache.GetValue(IRCurve6m,T121)</f>
        <v>0.87449942586869744</v>
      </c>
      <c r="V121" s="10">
        <f t="shared" ca="1" si="4"/>
        <v>2.5841384604313844E-2</v>
      </c>
      <c r="W121" s="10">
        <f t="shared" ca="1" si="2"/>
        <v>2.6334061770492221E-2</v>
      </c>
    </row>
    <row r="122" spans="20:23">
      <c r="T122" s="7">
        <f t="shared" ca="1" si="3"/>
        <v>45105</v>
      </c>
      <c r="U122" s="3">
        <f ca="1">_xll.HLV5r3.Financial.Cache.GetValue(IRCurve6m,T122)</f>
        <v>0.87264715068957555</v>
      </c>
      <c r="V122" s="10">
        <f t="shared" ca="1" si="4"/>
        <v>2.5824887712642575E-2</v>
      </c>
      <c r="W122" s="10">
        <f t="shared" ca="1" si="2"/>
        <v>2.6325825680461833E-2</v>
      </c>
    </row>
    <row r="123" spans="20:23">
      <c r="T123" s="7">
        <f t="shared" ca="1" si="3"/>
        <v>45135</v>
      </c>
      <c r="U123" s="3">
        <f ca="1">_xll.HLV5r3.Financial.Cache.GetValue(IRCurve6m,T123)</f>
        <v>0.87079997703674761</v>
      </c>
      <c r="V123" s="10">
        <f t="shared" ca="1" si="4"/>
        <v>2.580839079243491E-2</v>
      </c>
      <c r="W123" s="10">
        <f t="shared" ca="1" si="2"/>
        <v>2.6317589573485629E-2</v>
      </c>
    </row>
    <row r="124" spans="20:23">
      <c r="T124" s="7">
        <f t="shared" ca="1" si="3"/>
        <v>45165</v>
      </c>
      <c r="U124" s="3">
        <f ca="1">_xll.HLV5r3.Financial.Cache.GetValue(IRCurve6m,T124)</f>
        <v>0.86895788912189431</v>
      </c>
      <c r="V124" s="10">
        <f t="shared" ca="1" si="4"/>
        <v>2.5791893843512548E-2</v>
      </c>
      <c r="W124" s="10">
        <f t="shared" ref="W124:W179" ca="1" si="5">-LN(U124)/(T124-$T$59)*365.25</f>
        <v>2.6309353449561729E-2</v>
      </c>
    </row>
    <row r="125" spans="20:23">
      <c r="T125" s="7">
        <f t="shared" ref="T125:T179" ca="1" si="6">T124+30</f>
        <v>45195</v>
      </c>
      <c r="U125" s="3">
        <f ca="1">_xll.HLV5r3.Financial.Cache.GetValue(IRCurve6m,T125)</f>
        <v>0.86712087121069203</v>
      </c>
      <c r="V125" s="10">
        <f t="shared" ref="V125:V178" ca="1" si="7">(U124/U125-1)*365/(T125-T124)</f>
        <v>2.577539686605379E-2</v>
      </c>
      <c r="W125" s="10">
        <f t="shared" ca="1" si="5"/>
        <v>2.6301117308690995E-2</v>
      </c>
    </row>
    <row r="126" spans="20:23">
      <c r="T126" s="7">
        <f t="shared" ca="1" si="6"/>
        <v>45225</v>
      </c>
      <c r="U126" s="3">
        <f ca="1">_xll.HLV5r3.Financial.Cache.GetValue(IRCurve6m,T126)</f>
        <v>0.86528890762263044</v>
      </c>
      <c r="V126" s="10">
        <f t="shared" ca="1" si="7"/>
        <v>2.5758899859996503E-2</v>
      </c>
      <c r="W126" s="10">
        <f t="shared" ca="1" si="5"/>
        <v>2.6292881150873301E-2</v>
      </c>
    </row>
    <row r="127" spans="20:23">
      <c r="T127" s="7">
        <f t="shared" ca="1" si="6"/>
        <v>45255</v>
      </c>
      <c r="U127" s="3">
        <f ca="1">_xll.HLV5r3.Financial.Cache.GetValue(IRCurve6m,T127)</f>
        <v>0.86346198273080921</v>
      </c>
      <c r="V127" s="10">
        <f t="shared" ca="1" si="7"/>
        <v>2.5742402825343385E-2</v>
      </c>
      <c r="W127" s="10">
        <f t="shared" ca="1" si="5"/>
        <v>2.6284644976108617E-2</v>
      </c>
    </row>
    <row r="128" spans="20:23">
      <c r="T128" s="7">
        <f t="shared" ca="1" si="6"/>
        <v>45285</v>
      </c>
      <c r="U128" s="3">
        <f ca="1">_xll.HLV5r3.Financial.Cache.GetValue(IRCurve6m,T128)</f>
        <v>0.86164008096174105</v>
      </c>
      <c r="V128" s="10">
        <f t="shared" ca="1" si="7"/>
        <v>2.5725905762091734E-2</v>
      </c>
      <c r="W128" s="10">
        <f t="shared" ca="1" si="5"/>
        <v>2.6276408784396868E-2</v>
      </c>
    </row>
    <row r="129" spans="20:23">
      <c r="T129" s="7">
        <f t="shared" ca="1" si="6"/>
        <v>45315</v>
      </c>
      <c r="U129" s="3">
        <f ca="1">_xll.HLV5r3.Financial.Cache.GetValue(IRCurve6m,T129)</f>
        <v>0.85982318679515468</v>
      </c>
      <c r="V129" s="10">
        <f t="shared" ca="1" si="7"/>
        <v>2.5709408670244255E-2</v>
      </c>
      <c r="W129" s="10">
        <f t="shared" ca="1" si="5"/>
        <v>2.6268172575737984E-2</v>
      </c>
    </row>
    <row r="130" spans="20:23">
      <c r="T130" s="7">
        <f t="shared" ca="1" si="6"/>
        <v>45345</v>
      </c>
      <c r="U130" s="3">
        <f ca="1">_xll.HLV5r3.Financial.Cache.GetValue(IRCurve6m,T130)</f>
        <v>0.85801128476379429</v>
      </c>
      <c r="V130" s="10">
        <f t="shared" ca="1" si="7"/>
        <v>2.5692911549860382E-2</v>
      </c>
      <c r="W130" s="10">
        <f t="shared" ca="1" si="5"/>
        <v>2.6259936350132768E-2</v>
      </c>
    </row>
    <row r="131" spans="20:23">
      <c r="T131" s="7">
        <f t="shared" ca="1" si="6"/>
        <v>45375</v>
      </c>
      <c r="U131" s="3">
        <f ca="1">_xll.HLV5r3.Financial.Cache.GetValue(IRCurve6m,T131)</f>
        <v>0.85620435945324191</v>
      </c>
      <c r="V131" s="10">
        <f t="shared" ca="1" si="7"/>
        <v>2.5676414400753706E-2</v>
      </c>
      <c r="W131" s="10">
        <f t="shared" ca="1" si="5"/>
        <v>2.6251700107579375E-2</v>
      </c>
    </row>
    <row r="132" spans="20:23">
      <c r="T132" s="7">
        <f t="shared" ca="1" si="6"/>
        <v>45405</v>
      </c>
      <c r="U132" s="3">
        <f ca="1">_xll.HLV5r3.Financial.Cache.GetValue(IRCurve6m,T132)</f>
        <v>0.85440239550169639</v>
      </c>
      <c r="V132" s="10">
        <f t="shared" ca="1" si="7"/>
        <v>2.5659917223113338E-2</v>
      </c>
      <c r="W132" s="10">
        <f t="shared" ca="1" si="5"/>
        <v>2.6243463848078633E-2</v>
      </c>
    </row>
    <row r="133" spans="20:23">
      <c r="T133" s="7">
        <f t="shared" ca="1" si="6"/>
        <v>45435</v>
      </c>
      <c r="U133" s="3">
        <f ca="1">_xll.HLV5r3.Financial.Cache.GetValue(IRCurve6m,T133)</f>
        <v>0.85260537759979715</v>
      </c>
      <c r="V133" s="10">
        <f t="shared" ca="1" si="7"/>
        <v>2.5643420016877139E-2</v>
      </c>
      <c r="W133" s="10">
        <f t="shared" ca="1" si="5"/>
        <v>2.62352275716305E-2</v>
      </c>
    </row>
    <row r="134" spans="20:23">
      <c r="T134" s="7">
        <f t="shared" ca="1" si="6"/>
        <v>45465</v>
      </c>
      <c r="U134" s="3">
        <f ca="1">_xll.HLV5r3.Financial.Cache.GetValue(IRCurve6m,T134)</f>
        <v>0.85081329049042742</v>
      </c>
      <c r="V134" s="10">
        <f t="shared" ca="1" si="7"/>
        <v>2.5626922782039707E-2</v>
      </c>
      <c r="W134" s="10">
        <f t="shared" ca="1" si="5"/>
        <v>2.6226991278234843E-2</v>
      </c>
    </row>
    <row r="135" spans="20:23">
      <c r="T135" s="7">
        <f t="shared" ca="1" si="6"/>
        <v>45495</v>
      </c>
      <c r="U135" s="3">
        <f ca="1">_xll.HLV5r3.Financial.Cache.GetValue(IRCurve6m,T135)</f>
        <v>0.84902611896852087</v>
      </c>
      <c r="V135" s="10">
        <f t="shared" ca="1" si="7"/>
        <v>2.5610425518609148E-2</v>
      </c>
      <c r="W135" s="10">
        <f t="shared" ca="1" si="5"/>
        <v>2.6218754967891653E-2</v>
      </c>
    </row>
    <row r="136" spans="20:23">
      <c r="T136" s="7">
        <f t="shared" ca="1" si="6"/>
        <v>45525</v>
      </c>
      <c r="U136" s="3">
        <f ca="1">_xll.HLV5r3.Financial.Cache.GetValue(IRCurve6m,T136)</f>
        <v>0.84724384788087115</v>
      </c>
      <c r="V136" s="10">
        <f t="shared" ca="1" si="7"/>
        <v>2.5593928226577356E-2</v>
      </c>
      <c r="W136" s="10">
        <f t="shared" ca="1" si="5"/>
        <v>2.6210518640600821E-2</v>
      </c>
    </row>
    <row r="137" spans="20:23">
      <c r="T137" s="7">
        <f t="shared" ca="1" si="6"/>
        <v>45555</v>
      </c>
      <c r="U137" s="3">
        <f ca="1">_xll.HLV5r3.Financial.Cache.GetValue(IRCurve6m,T137)</f>
        <v>0.84546646212594057</v>
      </c>
      <c r="V137" s="10">
        <f t="shared" ca="1" si="7"/>
        <v>2.5577430905947034E-2</v>
      </c>
      <c r="W137" s="10">
        <f t="shared" ca="1" si="5"/>
        <v>2.6202282296362289E-2</v>
      </c>
    </row>
    <row r="138" spans="20:23">
      <c r="T138" s="7">
        <f t="shared" ca="1" si="6"/>
        <v>45585</v>
      </c>
      <c r="U138" s="3">
        <f ca="1">_xll.HLV5r3.Financial.Cache.GetValue(IRCurve6m,T138)</f>
        <v>0.84369394665366548</v>
      </c>
      <c r="V138" s="10">
        <f t="shared" ca="1" si="7"/>
        <v>2.5560933556791121E-2</v>
      </c>
      <c r="W138" s="10">
        <f t="shared" ca="1" si="5"/>
        <v>2.6194045935176869E-2</v>
      </c>
    </row>
    <row r="139" spans="20:23">
      <c r="T139" s="7">
        <f t="shared" ca="1" si="6"/>
        <v>45615</v>
      </c>
      <c r="U139" s="3">
        <f ca="1">_xll.HLV5r3.Financial.Cache.GetValue(IRCurve6m,T139)</f>
        <v>0.84192628646528633</v>
      </c>
      <c r="V139" s="10">
        <f t="shared" ca="1" si="7"/>
        <v>2.5544436178893497E-2</v>
      </c>
      <c r="W139" s="10">
        <f t="shared" ca="1" si="5"/>
        <v>2.6185809557042722E-2</v>
      </c>
    </row>
    <row r="140" spans="20:23">
      <c r="T140" s="7">
        <f t="shared" ca="1" si="6"/>
        <v>45645</v>
      </c>
      <c r="U140" s="3">
        <f ca="1">_xll.HLV5r3.Financial.Cache.GetValue(IRCurve6m,T140)</f>
        <v>0.84016346661313002</v>
      </c>
      <c r="V140" s="10">
        <f t="shared" ca="1" si="7"/>
        <v>2.5527938772472985E-2</v>
      </c>
      <c r="W140" s="10">
        <f t="shared" ca="1" si="5"/>
        <v>2.6177573161960687E-2</v>
      </c>
    </row>
    <row r="141" spans="20:23">
      <c r="T141" s="7">
        <f t="shared" ca="1" si="6"/>
        <v>45675</v>
      </c>
      <c r="U141" s="3">
        <f ca="1">_xll.HLV5r3.Financial.Cache.GetValue(IRCurve6m,T141)</f>
        <v>0.83840547220044193</v>
      </c>
      <c r="V141" s="10">
        <f t="shared" ca="1" si="7"/>
        <v>2.5511441337448537E-2</v>
      </c>
      <c r="W141" s="10">
        <f t="shared" ca="1" si="5"/>
        <v>2.6169336749930664E-2</v>
      </c>
    </row>
    <row r="142" spans="20:23">
      <c r="T142" s="7">
        <f t="shared" ca="1" si="6"/>
        <v>45705</v>
      </c>
      <c r="U142" s="3">
        <f ca="1">_xll.HLV5r3.Financial.Cache.GetValue(IRCurve6m,T142)</f>
        <v>0.83665228838119354</v>
      </c>
      <c r="V142" s="10">
        <f t="shared" ca="1" si="7"/>
        <v>2.5494943873828262E-2</v>
      </c>
      <c r="W142" s="10">
        <f t="shared" ca="1" si="5"/>
        <v>2.6161100320952587E-2</v>
      </c>
    </row>
    <row r="143" spans="20:23">
      <c r="T143" s="7">
        <f t="shared" ca="1" si="6"/>
        <v>45735</v>
      </c>
      <c r="U143" s="3">
        <f ca="1">_xll.HLV5r3.Financial.Cache.GetValue(IRCurve6m,T143)</f>
        <v>0.83490390035989626</v>
      </c>
      <c r="V143" s="10">
        <f t="shared" ca="1" si="7"/>
        <v>2.5478446381609454E-2</v>
      </c>
      <c r="W143" s="10">
        <f t="shared" ca="1" si="5"/>
        <v>2.61528638750264E-2</v>
      </c>
    </row>
    <row r="144" spans="20:23">
      <c r="T144" s="7">
        <f t="shared" ca="1" si="6"/>
        <v>45765</v>
      </c>
      <c r="U144" s="3">
        <f ca="1">_xll.HLV5r3.Financial.Cache.GetValue(IRCurve6m,T144)</f>
        <v>0.83316029339141606</v>
      </c>
      <c r="V144" s="10">
        <f t="shared" ca="1" si="7"/>
        <v>2.5461948860792116E-2</v>
      </c>
      <c r="W144" s="10">
        <f t="shared" ca="1" si="5"/>
        <v>2.6144627412152042E-2</v>
      </c>
    </row>
    <row r="145" spans="20:23">
      <c r="T145" s="7">
        <f t="shared" ca="1" si="6"/>
        <v>45795</v>
      </c>
      <c r="U145" s="3">
        <f ca="1">_xll.HLV5r3.Financial.Cache.GetValue(IRCurve6m,T145)</f>
        <v>0.83189064207795715</v>
      </c>
      <c r="V145" s="10">
        <f t="shared" ca="1" si="7"/>
        <v>1.856905647497557E-2</v>
      </c>
      <c r="W145" s="10">
        <f t="shared" ca="1" si="5"/>
        <v>2.60565225520616E-2</v>
      </c>
    </row>
    <row r="146" spans="20:23">
      <c r="T146" s="7">
        <f t="shared" ca="1" si="6"/>
        <v>45825</v>
      </c>
      <c r="U146" s="3">
        <f ca="1">_xll.HLV5r3.Financial.Cache.GetValue(IRCurve6m,T146)</f>
        <v>0.83087203256239817</v>
      </c>
      <c r="V146" s="10">
        <f t="shared" ca="1" si="7"/>
        <v>1.4915753513908206E-2</v>
      </c>
      <c r="W146" s="10">
        <f t="shared" ca="1" si="5"/>
        <v>2.5928480085836283E-2</v>
      </c>
    </row>
    <row r="147" spans="20:23">
      <c r="T147" s="7">
        <f t="shared" ca="1" si="6"/>
        <v>45855</v>
      </c>
      <c r="U147" s="3">
        <f ca="1">_xll.HLV5r3.Financial.Cache.GetValue(IRCurve6m,T147)</f>
        <v>0.82987214992648417</v>
      </c>
      <c r="V147" s="10">
        <f t="shared" ca="1" si="7"/>
        <v>1.4659172184571282E-2</v>
      </c>
      <c r="W147" s="10">
        <f t="shared" ca="1" si="5"/>
        <v>2.5800433523567968E-2</v>
      </c>
    </row>
    <row r="148" spans="20:23">
      <c r="T148" s="7">
        <f t="shared" ca="1" si="6"/>
        <v>45885</v>
      </c>
      <c r="U148" s="3">
        <f ca="1">_xll.HLV5r3.Financial.Cache.GetValue(IRCurve6m,T148)</f>
        <v>0.82889093037552053</v>
      </c>
      <c r="V148" s="10">
        <f t="shared" ca="1" si="7"/>
        <v>1.440258394187314E-2</v>
      </c>
      <c r="W148" s="10">
        <f t="shared" ca="1" si="5"/>
        <v>2.5672382864992797E-2</v>
      </c>
    </row>
    <row r="149" spans="20:23">
      <c r="T149" s="7">
        <f t="shared" ca="1" si="6"/>
        <v>45915</v>
      </c>
      <c r="U149" s="3">
        <f ca="1">_xll.HLV5r3.Financial.Cache.GetValue(IRCurve6m,T149)</f>
        <v>0.82792831136665024</v>
      </c>
      <c r="V149" s="10">
        <f t="shared" ca="1" si="7"/>
        <v>1.4145988785659794E-2</v>
      </c>
      <c r="W149" s="10">
        <f t="shared" ca="1" si="5"/>
        <v>2.5544328109849555E-2</v>
      </c>
    </row>
    <row r="150" spans="20:23">
      <c r="T150" s="7">
        <f t="shared" ca="1" si="6"/>
        <v>45945</v>
      </c>
      <c r="U150" s="3">
        <f ca="1">_xll.HLV5r3.Financial.Cache.GetValue(IRCurve6m,T150)</f>
        <v>0.82698423160224088</v>
      </c>
      <c r="V150" s="10">
        <f t="shared" ca="1" si="7"/>
        <v>1.3889386715463877E-2</v>
      </c>
      <c r="W150" s="10">
        <f t="shared" ca="1" si="5"/>
        <v>2.5416269257876139E-2</v>
      </c>
    </row>
    <row r="151" spans="20:23">
      <c r="T151" s="7">
        <f t="shared" ca="1" si="6"/>
        <v>45975</v>
      </c>
      <c r="U151" s="3">
        <f ca="1">_xll.HLV5r3.Financial.Cache.GetValue(IRCurve6m,T151)</f>
        <v>0.82605863102338317</v>
      </c>
      <c r="V151" s="10">
        <f t="shared" ca="1" si="7"/>
        <v>1.3632777730901768E-2</v>
      </c>
      <c r="W151" s="10">
        <f t="shared" ca="1" si="5"/>
        <v>2.5288206308810391E-2</v>
      </c>
    </row>
    <row r="152" spans="20:23">
      <c r="T152" s="7">
        <f t="shared" ca="1" si="6"/>
        <v>46005</v>
      </c>
      <c r="U152" s="3">
        <f ca="1">_xll.HLV5r3.Financial.Cache.GetValue(IRCurve6m,T152)</f>
        <v>0.82515145080352692</v>
      </c>
      <c r="V152" s="10">
        <f t="shared" ca="1" si="7"/>
        <v>1.3376161831668195E-2</v>
      </c>
      <c r="W152" s="10">
        <f t="shared" ca="1" si="5"/>
        <v>2.516013926239101E-2</v>
      </c>
    </row>
    <row r="153" spans="20:23">
      <c r="T153" s="7">
        <f t="shared" ca="1" si="6"/>
        <v>46035</v>
      </c>
      <c r="U153" s="3">
        <f ca="1">_xll.HLV5r3.Financial.Cache.GetValue(IRCurve6m,T153)</f>
        <v>0.82426263334228034</v>
      </c>
      <c r="V153" s="10">
        <f t="shared" ca="1" si="7"/>
        <v>1.3119539017133697E-2</v>
      </c>
      <c r="W153" s="10">
        <f t="shared" ca="1" si="5"/>
        <v>2.503206811835406E-2</v>
      </c>
    </row>
    <row r="154" spans="20:23">
      <c r="T154" s="7">
        <f t="shared" ca="1" si="6"/>
        <v>46065</v>
      </c>
      <c r="U154" s="3">
        <f ca="1">_xll.HLV5r3.Financial.Cache.GetValue(IRCurve6m,T154)</f>
        <v>0.82339212225929037</v>
      </c>
      <c r="V154" s="10">
        <f t="shared" ca="1" si="7"/>
        <v>1.2862909287152391E-2</v>
      </c>
      <c r="W154" s="10">
        <f t="shared" ca="1" si="5"/>
        <v>2.4903992876438182E-2</v>
      </c>
    </row>
    <row r="155" spans="20:23">
      <c r="T155" s="7">
        <f t="shared" ca="1" si="6"/>
        <v>46095</v>
      </c>
      <c r="U155" s="3">
        <f ca="1">_xll.HLV5r3.Financial.Cache.GetValue(IRCurve6m,T155)</f>
        <v>0.82253986238831189</v>
      </c>
      <c r="V155" s="10">
        <f t="shared" ca="1" si="7"/>
        <v>1.2606272641259611E-2</v>
      </c>
      <c r="W155" s="10">
        <f t="shared" ca="1" si="5"/>
        <v>2.4775913536381141E-2</v>
      </c>
    </row>
    <row r="156" spans="20:23">
      <c r="T156" s="7">
        <f t="shared" ca="1" si="6"/>
        <v>46125</v>
      </c>
      <c r="U156" s="3">
        <f ca="1">_xll.HLV5r3.Financial.Cache.GetValue(IRCurve6m,T156)</f>
        <v>0.82170579977138369</v>
      </c>
      <c r="V156" s="10">
        <f t="shared" ca="1" si="7"/>
        <v>1.2349629079066338E-2</v>
      </c>
      <c r="W156" s="10">
        <f t="shared" ca="1" si="5"/>
        <v>2.4647830097920636E-2</v>
      </c>
    </row>
    <row r="157" spans="20:23">
      <c r="T157" s="7">
        <f t="shared" ca="1" si="6"/>
        <v>46155</v>
      </c>
      <c r="U157" s="3">
        <f ca="1">_xll.HLV5r3.Financial.Cache.GetValue(IRCurve6m,T157)</f>
        <v>0.82048174285660069</v>
      </c>
      <c r="V157" s="10">
        <f t="shared" ca="1" si="7"/>
        <v>1.8151156430784649E-2</v>
      </c>
      <c r="W157" s="10">
        <f t="shared" ca="1" si="5"/>
        <v>2.4581526252842874E-2</v>
      </c>
    </row>
    <row r="158" spans="20:23">
      <c r="T158" s="7">
        <f t="shared" ca="1" si="6"/>
        <v>46185</v>
      </c>
      <c r="U158" s="3">
        <f ca="1">_xll.HLV5r3.Financial.Cache.GetValue(IRCurve6m,T158)</f>
        <v>0.81890837584472198</v>
      </c>
      <c r="V158" s="10">
        <f t="shared" ca="1" si="7"/>
        <v>2.3375792142937574E-2</v>
      </c>
      <c r="W158" s="10">
        <f t="shared" ca="1" si="5"/>
        <v>2.4569282153206574E-2</v>
      </c>
    </row>
    <row r="159" spans="20:23">
      <c r="T159" s="7">
        <f t="shared" ca="1" si="6"/>
        <v>46215</v>
      </c>
      <c r="U159" s="3">
        <f ca="1">_xll.HLV5r3.Financial.Cache.GetValue(IRCurve6m,T159)</f>
        <v>0.8173396701497484</v>
      </c>
      <c r="V159" s="10">
        <f t="shared" ca="1" si="7"/>
        <v>2.3351269962643473E-2</v>
      </c>
      <c r="W159" s="10">
        <f t="shared" ca="1" si="5"/>
        <v>2.4557038016116337E-2</v>
      </c>
    </row>
    <row r="160" spans="20:23">
      <c r="T160" s="7">
        <f t="shared" ca="1" si="6"/>
        <v>46245</v>
      </c>
      <c r="U160" s="3">
        <f ca="1">_xll.HLV5r3.Financial.Cache.GetValue(IRCurve6m,T160)</f>
        <v>0.81577561054460224</v>
      </c>
      <c r="V160" s="10">
        <f t="shared" ca="1" si="7"/>
        <v>2.3326747719152181E-2</v>
      </c>
      <c r="W160" s="10">
        <f t="shared" ca="1" si="5"/>
        <v>2.4544793841571894E-2</v>
      </c>
    </row>
    <row r="161" spans="20:23">
      <c r="T161" s="7">
        <f t="shared" ca="1" si="6"/>
        <v>46275</v>
      </c>
      <c r="U161" s="3">
        <f ca="1">_xll.HLV5r3.Financial.Cache.GetValue(IRCurve6m,T161)</f>
        <v>0.8142161818593282</v>
      </c>
      <c r="V161" s="10">
        <f t="shared" ca="1" si="7"/>
        <v>2.3302225412471806E-2</v>
      </c>
      <c r="W161" s="10">
        <f t="shared" ca="1" si="5"/>
        <v>2.4532549629573051E-2</v>
      </c>
    </row>
    <row r="162" spans="20:23">
      <c r="T162" s="7">
        <f t="shared" ca="1" si="6"/>
        <v>46305</v>
      </c>
      <c r="U162" s="3">
        <f ca="1">_xll.HLV5r3.Financial.Cache.GetValue(IRCurve6m,T162)</f>
        <v>0.81266136898086316</v>
      </c>
      <c r="V162" s="10">
        <f t="shared" ca="1" si="7"/>
        <v>2.3277703042594244E-2</v>
      </c>
      <c r="W162" s="10">
        <f t="shared" ca="1" si="5"/>
        <v>2.4520305380119563E-2</v>
      </c>
    </row>
    <row r="163" spans="20:23">
      <c r="T163" s="7">
        <f t="shared" ca="1" si="6"/>
        <v>46335</v>
      </c>
      <c r="U163" s="3">
        <f ca="1">_xll.HLV5r3.Financial.Cache.GetValue(IRCurve6m,T163)</f>
        <v>0.81111115685280577</v>
      </c>
      <c r="V163" s="10">
        <f t="shared" ca="1" si="7"/>
        <v>2.3253180609524898E-2</v>
      </c>
      <c r="W163" s="10">
        <f t="shared" ca="1" si="5"/>
        <v>2.4508061093211207E-2</v>
      </c>
    </row>
    <row r="164" spans="20:23">
      <c r="T164" s="7">
        <f t="shared" ca="1" si="6"/>
        <v>46365</v>
      </c>
      <c r="U164" s="3">
        <f ca="1">_xll.HLV5r3.Financial.Cache.GetValue(IRCurve6m,T164)</f>
        <v>0.80956553047518776</v>
      </c>
      <c r="V164" s="10">
        <f t="shared" ca="1" si="7"/>
        <v>2.322865811325836E-2</v>
      </c>
      <c r="W164" s="10">
        <f t="shared" ca="1" si="5"/>
        <v>2.4495816768847743E-2</v>
      </c>
    </row>
    <row r="165" spans="20:23">
      <c r="T165" s="7">
        <f t="shared" ca="1" si="6"/>
        <v>46395</v>
      </c>
      <c r="U165" s="3">
        <f ca="1">_xll.HLV5r3.Financial.Cache.GetValue(IRCurve6m,T165)</f>
        <v>0.80802447490424545</v>
      </c>
      <c r="V165" s="10">
        <f t="shared" ca="1" si="7"/>
        <v>2.3204135553797339E-2</v>
      </c>
      <c r="W165" s="10">
        <f t="shared" ca="1" si="5"/>
        <v>2.4483572407028961E-2</v>
      </c>
    </row>
    <row r="166" spans="20:23">
      <c r="T166" s="7">
        <f t="shared" ca="1" si="6"/>
        <v>46425</v>
      </c>
      <c r="U166" s="3">
        <f ca="1">_xll.HLV5r3.Financial.Cache.GetValue(IRCurve6m,T166)</f>
        <v>0.8064879752521934</v>
      </c>
      <c r="V166" s="10">
        <f t="shared" ca="1" si="7"/>
        <v>2.3179612931141829E-2</v>
      </c>
      <c r="W166" s="10">
        <f t="shared" ca="1" si="5"/>
        <v>2.447132800775462E-2</v>
      </c>
    </row>
    <row r="167" spans="20:23">
      <c r="T167" s="7">
        <f t="shared" ca="1" si="6"/>
        <v>46455</v>
      </c>
      <c r="U167" s="3">
        <f ca="1">_xll.HLV5r3.Financial.Cache.GetValue(IRCurve6m,T167)</f>
        <v>0.80495601668699801</v>
      </c>
      <c r="V167" s="10">
        <f t="shared" ca="1" si="7"/>
        <v>2.3155090245291832E-2</v>
      </c>
      <c r="W167" s="10">
        <f t="shared" ca="1" si="5"/>
        <v>2.4459083571024481E-2</v>
      </c>
    </row>
    <row r="168" spans="20:23">
      <c r="T168" s="7">
        <f t="shared" ca="1" si="6"/>
        <v>46485</v>
      </c>
      <c r="U168" s="3">
        <f ca="1">_xll.HLV5r3.Financial.Cache.GetValue(IRCurve6m,T168)</f>
        <v>0.80342858443215259</v>
      </c>
      <c r="V168" s="10">
        <f t="shared" ca="1" si="7"/>
        <v>2.3130567496244647E-2</v>
      </c>
      <c r="W168" s="10">
        <f t="shared" ca="1" si="5"/>
        <v>2.4446839096838324E-2</v>
      </c>
    </row>
    <row r="169" spans="20:23">
      <c r="T169" s="7">
        <f t="shared" ca="1" si="6"/>
        <v>46515</v>
      </c>
      <c r="U169" s="3">
        <f ca="1">_xll.HLV5r3.Financial.Cache.GetValue(IRCurve6m,T169)</f>
        <v>0.80174332325888442</v>
      </c>
      <c r="V169" s="10">
        <f t="shared" ca="1" si="7"/>
        <v>2.5574283372994389E-2</v>
      </c>
      <c r="W169" s="10">
        <f t="shared" ca="1" si="5"/>
        <v>2.4457003656942974E-2</v>
      </c>
    </row>
    <row r="170" spans="20:23">
      <c r="T170" s="7">
        <f t="shared" ca="1" si="6"/>
        <v>46545</v>
      </c>
      <c r="U170" s="3">
        <f ca="1">_xll.HLV5r3.Financial.Cache.GetValue(IRCurve6m,T170)</f>
        <v>0.7997779811393636</v>
      </c>
      <c r="V170" s="10">
        <f t="shared" ca="1" si="7"/>
        <v>2.9897875433011922E-2</v>
      </c>
      <c r="W170" s="10">
        <f t="shared" ca="1" si="5"/>
        <v>2.4505874375925947E-2</v>
      </c>
    </row>
    <row r="171" spans="20:23">
      <c r="T171" s="7">
        <f t="shared" ca="1" si="6"/>
        <v>46575</v>
      </c>
      <c r="U171" s="3">
        <f ca="1">_xll.HLV5r3.Financial.Cache.GetValue(IRCurve6m,T171)</f>
        <v>0.79781105622436588</v>
      </c>
      <c r="V171" s="10">
        <f t="shared" ca="1" si="7"/>
        <v>2.9995723439070088E-2</v>
      </c>
      <c r="W171" s="10">
        <f t="shared" ca="1" si="5"/>
        <v>2.455474449823809E-2</v>
      </c>
    </row>
    <row r="172" spans="20:23">
      <c r="T172" s="7">
        <f t="shared" ca="1" si="6"/>
        <v>46605</v>
      </c>
      <c r="U172" s="3">
        <f ca="1">_xll.HLV5r3.Financial.Cache.GetValue(IRCurve6m,T172)</f>
        <v>0.79584258404401498</v>
      </c>
      <c r="V172" s="10">
        <f t="shared" ca="1" si="7"/>
        <v>3.0093570438563162E-2</v>
      </c>
      <c r="W172" s="10">
        <f t="shared" ca="1" si="5"/>
        <v>2.4603614023893973E-2</v>
      </c>
    </row>
    <row r="173" spans="20:23">
      <c r="T173" s="7">
        <f t="shared" ca="1" si="6"/>
        <v>46635</v>
      </c>
      <c r="U173" s="3">
        <f ca="1">_xll.HLV5r3.Financial.Cache.GetValue(IRCurve6m,T173)</f>
        <v>0.79387260007724103</v>
      </c>
      <c r="V173" s="10">
        <f t="shared" ca="1" si="7"/>
        <v>3.0191416431407398E-2</v>
      </c>
      <c r="W173" s="10">
        <f t="shared" ca="1" si="5"/>
        <v>2.4652482952907298E-2</v>
      </c>
    </row>
    <row r="174" spans="20:23">
      <c r="T174" s="7">
        <f t="shared" ca="1" si="6"/>
        <v>46665</v>
      </c>
      <c r="U174" s="3">
        <f ca="1">_xll.HLV5r3.Financial.Cache.GetValue(IRCurve6m,T174)</f>
        <v>0.79190113975074261</v>
      </c>
      <c r="V174" s="10">
        <f t="shared" ca="1" si="7"/>
        <v>3.0289261417926983E-2</v>
      </c>
      <c r="W174" s="10">
        <f t="shared" ca="1" si="5"/>
        <v>2.4701351285294378E-2</v>
      </c>
    </row>
    <row r="175" spans="20:23">
      <c r="T175" s="7">
        <f t="shared" ca="1" si="6"/>
        <v>46695</v>
      </c>
      <c r="U175" s="3">
        <f ca="1">_xll.HLV5r3.Financial.Cache.GetValue(IRCurve6m,T175)</f>
        <v>0.78992823843801796</v>
      </c>
      <c r="V175" s="10">
        <f t="shared" ca="1" si="7"/>
        <v>3.0387105397843655E-2</v>
      </c>
      <c r="W175" s="10">
        <f t="shared" ca="1" si="5"/>
        <v>2.4750219021068928E-2</v>
      </c>
    </row>
    <row r="176" spans="20:23">
      <c r="T176" s="7">
        <f t="shared" ca="1" si="6"/>
        <v>46725</v>
      </c>
      <c r="U176" s="3">
        <f ca="1">_xll.HLV5r3.Financial.Cache.GetValue(IRCurve6m,T176)</f>
        <v>0.78795393145833703</v>
      </c>
      <c r="V176" s="10">
        <f t="shared" ca="1" si="7"/>
        <v>3.0484948371276282E-2</v>
      </c>
      <c r="W176" s="10">
        <f t="shared" ca="1" si="5"/>
        <v>2.4799086160245468E-2</v>
      </c>
    </row>
    <row r="177" spans="20:23">
      <c r="T177" s="7">
        <f t="shared" ca="1" si="6"/>
        <v>46755</v>
      </c>
      <c r="U177" s="3">
        <f ca="1">_xll.HLV5r3.Financial.Cache.GetValue(IRCurve6m,T177)</f>
        <v>0.78597825407574884</v>
      </c>
      <c r="V177" s="10">
        <f t="shared" ca="1" si="7"/>
        <v>3.058279033825188E-2</v>
      </c>
      <c r="W177" s="10">
        <f t="shared" ca="1" si="5"/>
        <v>2.484795270283861E-2</v>
      </c>
    </row>
    <row r="178" spans="20:23">
      <c r="T178" s="7">
        <f t="shared" ca="1" si="6"/>
        <v>46785</v>
      </c>
      <c r="U178" s="3">
        <f ca="1">_xll.HLV5r3.Financial.Cache.GetValue(IRCurve6m,T178)</f>
        <v>0.78400124149808925</v>
      </c>
      <c r="V178" s="10">
        <f t="shared" ca="1" si="7"/>
        <v>3.0680631298783956E-2</v>
      </c>
      <c r="W178" s="10">
        <f t="shared" ca="1" si="5"/>
        <v>2.4896818648862895E-2</v>
      </c>
    </row>
    <row r="179" spans="20:23">
      <c r="T179" s="7">
        <f t="shared" ca="1" si="6"/>
        <v>46815</v>
      </c>
      <c r="U179" s="3">
        <f ca="1">_xll.HLV5r3.Financial.Cache.GetValue(IRCurve6m,T179)</f>
        <v>0.78202292887599867</v>
      </c>
      <c r="V179" s="10"/>
      <c r="W179" s="10">
        <f t="shared" ca="1" si="5"/>
        <v>2.4945683998332014E-2</v>
      </c>
    </row>
    <row r="180" spans="20:23">
      <c r="T180" s="6"/>
      <c r="U180" s="6"/>
      <c r="V180" s="6"/>
      <c r="W180" s="6"/>
    </row>
    <row r="181" spans="20:23">
      <c r="T181" s="6"/>
      <c r="U181" s="6"/>
      <c r="V181" s="6"/>
      <c r="W181" s="6"/>
    </row>
    <row r="182" spans="20:23">
      <c r="T182" s="6"/>
      <c r="U182" s="6"/>
      <c r="V182" s="6"/>
      <c r="W182" s="6"/>
    </row>
    <row r="183" spans="20:23">
      <c r="T183" s="6"/>
      <c r="U183" s="6"/>
      <c r="V183" s="6"/>
      <c r="W183" s="6"/>
    </row>
    <row r="184" spans="20:23">
      <c r="T184" s="6"/>
      <c r="U184" s="6"/>
      <c r="V184" s="6"/>
      <c r="W184" s="6"/>
    </row>
    <row r="185" spans="20:23">
      <c r="T185" s="6"/>
      <c r="U185" s="6"/>
      <c r="V185" s="6"/>
      <c r="W185" s="6"/>
    </row>
    <row r="186" spans="20:23">
      <c r="T186" s="6"/>
      <c r="U186" s="6"/>
      <c r="V186" s="6"/>
      <c r="W186" s="6"/>
    </row>
    <row r="187" spans="20:23">
      <c r="T187" s="6"/>
      <c r="U187" s="6"/>
      <c r="V187" s="6"/>
      <c r="W187" s="6"/>
    </row>
    <row r="188" spans="20:23">
      <c r="T188" s="6"/>
      <c r="U188" s="6"/>
      <c r="V188" s="6"/>
      <c r="W188" s="6"/>
    </row>
    <row r="189" spans="20:23">
      <c r="T189" s="6"/>
      <c r="U189" s="6"/>
      <c r="V189" s="6"/>
      <c r="W189" s="6"/>
    </row>
    <row r="190" spans="20:23">
      <c r="T190" s="6"/>
      <c r="U190" s="6"/>
      <c r="V190" s="6"/>
      <c r="W190" s="6"/>
    </row>
    <row r="191" spans="20:23">
      <c r="T191" s="6"/>
      <c r="U191" s="6"/>
      <c r="V191" s="6"/>
      <c r="W191" s="6"/>
    </row>
    <row r="192" spans="20:23">
      <c r="T192" s="6"/>
      <c r="U192" s="6"/>
      <c r="V192" s="6"/>
      <c r="W192" s="6"/>
    </row>
    <row r="193" spans="20:23">
      <c r="T193" s="6"/>
      <c r="U193" s="6"/>
      <c r="V193" s="6"/>
      <c r="W193" s="6"/>
    </row>
    <row r="194" spans="20:23">
      <c r="T194" s="6"/>
      <c r="U194" s="6"/>
      <c r="V194" s="6"/>
      <c r="W194" s="6"/>
    </row>
    <row r="195" spans="20:23">
      <c r="T195" s="6"/>
      <c r="U195" s="6"/>
      <c r="V195" s="6"/>
      <c r="W195" s="6"/>
    </row>
    <row r="196" spans="20:23">
      <c r="T196" s="6"/>
      <c r="V196" s="6"/>
      <c r="W196" s="6"/>
    </row>
    <row r="197" spans="20:23">
      <c r="T197" s="6"/>
      <c r="V197" s="6"/>
      <c r="W197" s="6"/>
    </row>
    <row r="198" spans="20:23">
      <c r="T198" s="6"/>
      <c r="V198" s="6"/>
      <c r="W198" s="6"/>
    </row>
    <row r="199" spans="20:23">
      <c r="T199" s="6"/>
      <c r="V199" s="6"/>
      <c r="W199" s="6"/>
    </row>
    <row r="200" spans="20:23">
      <c r="T200" s="6"/>
      <c r="V200" s="6"/>
      <c r="W200" s="6"/>
    </row>
    <row r="201" spans="20:23">
      <c r="T201" s="6"/>
      <c r="V201" s="6"/>
      <c r="W201" s="6"/>
    </row>
    <row r="202" spans="20:23">
      <c r="T202" s="6"/>
      <c r="V202" s="6"/>
      <c r="W202" s="6"/>
    </row>
  </sheetData>
  <protectedRanges>
    <protectedRange sqref="G6:G7" name="Range1_2_1"/>
    <protectedRange sqref="K6:K7" name="Range1_2_1_2"/>
    <protectedRange sqref="U4 U2" name="Range2_1"/>
    <protectedRange sqref="D13" name="Range2_1_2"/>
  </protectedRanges>
  <phoneticPr fontId="10" type="noConversion"/>
  <dataValidations count="2">
    <dataValidation type="list" allowBlank="1" showInputMessage="1" showErrorMessage="1" sqref="K6" xr:uid="{00000000-0002-0000-0100-000000000000}">
      <formula1>Frequency</formula1>
    </dataValidation>
    <dataValidation type="list" allowBlank="1" showInputMessage="1" showErrorMessage="1" sqref="K7" xr:uid="{00000000-0002-0000-0100-000001000000}">
      <formula1>DayCount</formula1>
    </dataValidation>
  </dataValidations>
  <hyperlinks>
    <hyperlink ref="J50" r:id="rId1" display="alex.watt@nab.com.au" xr:uid="{00000000-0004-0000-0100-000000000000}"/>
  </hyperlinks>
  <pageMargins left="0.75" right="0.75" top="1" bottom="1" header="0.5" footer="0.5"/>
  <pageSetup orientation="portrait" r:id="rId2"/>
  <headerFooter alignWithMargins="0"/>
  <drawing r:id="rId3"/>
  <legacyDrawing r:id="rId4"/>
  <picture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M202"/>
  <sheetViews>
    <sheetView workbookViewId="0">
      <selection activeCell="D6" sqref="D6"/>
    </sheetView>
  </sheetViews>
  <sheetFormatPr defaultRowHeight="12.75"/>
  <cols>
    <col min="4" max="4" width="15.140625" bestFit="1" customWidth="1"/>
  </cols>
  <sheetData>
    <row r="1" spans="2:10">
      <c r="B1" s="3"/>
      <c r="C1" s="3"/>
      <c r="D1" s="3"/>
      <c r="E1" s="3"/>
      <c r="F1" s="3"/>
      <c r="G1" s="3"/>
      <c r="H1" s="3"/>
      <c r="I1" s="3"/>
      <c r="J1" s="3"/>
    </row>
    <row r="2" spans="2:10">
      <c r="B2" s="24"/>
      <c r="C2" s="24"/>
      <c r="D2" s="24"/>
      <c r="E2" s="24"/>
      <c r="F2" s="24"/>
      <c r="G2" s="24"/>
      <c r="H2" s="24"/>
      <c r="I2" s="24"/>
      <c r="J2" s="3"/>
    </row>
    <row r="3" spans="2:10" ht="23.25" thickBot="1">
      <c r="B3" s="25"/>
      <c r="C3" s="25"/>
      <c r="D3" s="36">
        <v>39336</v>
      </c>
      <c r="E3" s="25" t="s">
        <v>43</v>
      </c>
      <c r="F3" s="25"/>
      <c r="G3" s="25"/>
      <c r="H3" s="25"/>
      <c r="I3" s="25"/>
      <c r="J3" s="4"/>
    </row>
    <row r="4" spans="2:10" ht="14.25" thickTop="1" thickBot="1">
      <c r="B4" s="20"/>
      <c r="C4" s="20"/>
      <c r="D4" s="20"/>
      <c r="E4" s="20"/>
      <c r="F4" s="20"/>
      <c r="G4" s="20"/>
      <c r="H4" s="20"/>
      <c r="I4" s="20"/>
      <c r="J4" s="4"/>
    </row>
    <row r="5" spans="2:10">
      <c r="B5" s="1"/>
      <c r="C5" s="26" t="s">
        <v>33</v>
      </c>
      <c r="D5" s="26" t="s">
        <v>34</v>
      </c>
      <c r="E5" s="26" t="s">
        <v>35</v>
      </c>
      <c r="F5" s="44"/>
      <c r="G5" s="26" t="s">
        <v>113</v>
      </c>
      <c r="H5" s="44"/>
      <c r="I5" s="1"/>
      <c r="J5" s="4"/>
    </row>
    <row r="6" spans="2:10">
      <c r="B6" s="1"/>
      <c r="C6" s="50" t="s">
        <v>25</v>
      </c>
      <c r="D6" s="46" t="s">
        <v>36</v>
      </c>
      <c r="E6" s="44" t="s">
        <v>30</v>
      </c>
      <c r="F6" s="44"/>
      <c r="G6" s="80" t="s">
        <v>105</v>
      </c>
      <c r="H6" s="44"/>
      <c r="I6" s="45"/>
      <c r="J6" s="4"/>
    </row>
    <row r="7" spans="2:10">
      <c r="B7" s="1"/>
      <c r="C7" s="50" t="s">
        <v>45</v>
      </c>
      <c r="D7" s="46" t="s">
        <v>31</v>
      </c>
      <c r="E7" s="44" t="s">
        <v>29</v>
      </c>
      <c r="F7" s="44"/>
      <c r="G7" s="81" t="s">
        <v>100</v>
      </c>
      <c r="H7" s="44"/>
      <c r="I7" s="44"/>
      <c r="J7" s="4"/>
    </row>
    <row r="8" spans="2:10">
      <c r="B8" s="1"/>
      <c r="C8" s="50" t="s">
        <v>22</v>
      </c>
      <c r="D8" s="46" t="s">
        <v>37</v>
      </c>
      <c r="E8" s="44" t="s">
        <v>32</v>
      </c>
      <c r="F8" s="44"/>
      <c r="G8" s="81" t="s">
        <v>106</v>
      </c>
      <c r="H8" s="44"/>
      <c r="I8" s="44"/>
      <c r="J8" s="4"/>
    </row>
    <row r="9" spans="2:10">
      <c r="B9" s="1"/>
      <c r="C9" s="50" t="s">
        <v>53</v>
      </c>
      <c r="D9" s="46" t="s">
        <v>38</v>
      </c>
      <c r="E9" s="44"/>
      <c r="F9" s="44"/>
      <c r="G9" s="81" t="s">
        <v>107</v>
      </c>
      <c r="H9" s="44"/>
      <c r="I9" s="44"/>
      <c r="J9" s="4"/>
    </row>
    <row r="10" spans="2:10">
      <c r="B10" s="1"/>
      <c r="C10" s="50" t="s">
        <v>24</v>
      </c>
      <c r="D10" s="46" t="s">
        <v>39</v>
      </c>
      <c r="E10" s="44"/>
      <c r="F10" s="44"/>
      <c r="G10" s="81" t="s">
        <v>108</v>
      </c>
      <c r="H10" s="44"/>
      <c r="I10" s="44"/>
      <c r="J10" s="4"/>
    </row>
    <row r="11" spans="2:10">
      <c r="B11" s="1"/>
      <c r="C11" s="50" t="s">
        <v>54</v>
      </c>
      <c r="D11" s="46" t="s">
        <v>40</v>
      </c>
      <c r="E11" s="44"/>
      <c r="F11" s="44"/>
      <c r="G11" s="81" t="s">
        <v>109</v>
      </c>
      <c r="H11" s="44"/>
      <c r="I11" s="44"/>
      <c r="J11" s="4"/>
    </row>
    <row r="12" spans="2:10">
      <c r="B12" s="1"/>
      <c r="C12" s="50" t="s">
        <v>55</v>
      </c>
      <c r="D12" s="46" t="s">
        <v>41</v>
      </c>
      <c r="E12" s="44"/>
      <c r="F12" s="44"/>
      <c r="G12" s="81" t="s">
        <v>110</v>
      </c>
      <c r="H12" s="44"/>
      <c r="I12" s="44"/>
      <c r="J12" s="4"/>
    </row>
    <row r="13" spans="2:10">
      <c r="B13" s="1"/>
      <c r="C13" s="5"/>
      <c r="D13" s="46" t="s">
        <v>42</v>
      </c>
      <c r="E13" s="44"/>
      <c r="F13" s="44"/>
      <c r="G13" s="81" t="s">
        <v>111</v>
      </c>
      <c r="H13" s="44"/>
      <c r="I13" s="44"/>
      <c r="J13" s="4"/>
    </row>
    <row r="14" spans="2:10">
      <c r="B14" s="1"/>
      <c r="C14" s="5"/>
      <c r="D14" s="44"/>
      <c r="E14" s="44"/>
      <c r="F14" s="44"/>
      <c r="G14" s="81" t="s">
        <v>112</v>
      </c>
      <c r="H14" s="44"/>
      <c r="I14" s="44"/>
      <c r="J14" s="4"/>
    </row>
    <row r="15" spans="2:10">
      <c r="B15" s="1"/>
      <c r="C15" s="5"/>
      <c r="D15" s="44"/>
      <c r="E15" s="44"/>
      <c r="F15" s="44"/>
      <c r="G15" s="82" t="s">
        <v>104</v>
      </c>
      <c r="H15" s="44"/>
      <c r="I15" s="44"/>
      <c r="J15" s="4"/>
    </row>
    <row r="16" spans="2:10">
      <c r="B16" s="1"/>
      <c r="C16" s="5"/>
      <c r="D16" s="44"/>
      <c r="E16" s="44"/>
      <c r="F16" s="44"/>
      <c r="G16" s="44"/>
      <c r="H16" s="44"/>
      <c r="I16" s="44"/>
      <c r="J16" s="4"/>
    </row>
    <row r="17" spans="2:10">
      <c r="B17" s="1"/>
      <c r="C17" s="5"/>
      <c r="D17" s="44"/>
      <c r="E17" s="44"/>
      <c r="F17" s="44"/>
      <c r="G17" s="44"/>
      <c r="H17" s="44"/>
      <c r="I17" s="44"/>
      <c r="J17" s="4"/>
    </row>
    <row r="18" spans="2:10">
      <c r="B18" s="1"/>
      <c r="C18" s="5"/>
      <c r="D18" s="44"/>
      <c r="E18" s="44"/>
      <c r="F18" s="44"/>
      <c r="G18" s="44"/>
      <c r="H18" s="44"/>
      <c r="I18" s="44"/>
      <c r="J18" s="4"/>
    </row>
    <row r="19" spans="2:10">
      <c r="B19" s="1"/>
      <c r="C19" s="5"/>
      <c r="D19" s="44"/>
      <c r="E19" s="44"/>
      <c r="F19" s="44"/>
      <c r="G19" s="44"/>
      <c r="H19" s="44"/>
      <c r="I19" s="44"/>
      <c r="J19" s="4"/>
    </row>
    <row r="20" spans="2:10">
      <c r="B20" s="1"/>
      <c r="C20" s="5"/>
      <c r="D20" s="44"/>
      <c r="E20" s="44"/>
      <c r="F20" s="44"/>
      <c r="G20" s="44"/>
      <c r="H20" s="44"/>
      <c r="I20" s="44"/>
      <c r="J20" s="4"/>
    </row>
    <row r="21" spans="2:10">
      <c r="B21" s="1"/>
      <c r="C21" s="5"/>
      <c r="D21" s="44"/>
      <c r="E21" s="44"/>
      <c r="F21" s="44"/>
      <c r="G21" s="44"/>
      <c r="H21" s="44"/>
      <c r="I21" s="44"/>
      <c r="J21" s="4"/>
    </row>
    <row r="22" spans="2:10">
      <c r="B22" s="1"/>
      <c r="C22" s="5"/>
      <c r="D22" s="44"/>
      <c r="E22" s="44"/>
      <c r="F22" s="44"/>
      <c r="G22" s="44"/>
      <c r="H22" s="44"/>
      <c r="I22" s="44"/>
      <c r="J22" s="4"/>
    </row>
    <row r="23" spans="2:10">
      <c r="B23" s="1"/>
      <c r="C23" s="5"/>
      <c r="D23" s="5"/>
      <c r="E23" s="44"/>
      <c r="F23" s="44"/>
      <c r="G23" s="44"/>
      <c r="H23" s="44"/>
      <c r="I23" s="44"/>
      <c r="J23" s="4"/>
    </row>
    <row r="24" spans="2:10">
      <c r="B24" s="1"/>
      <c r="C24" s="5"/>
      <c r="D24" s="44"/>
      <c r="E24" s="44"/>
      <c r="F24" s="44"/>
      <c r="G24" s="44"/>
      <c r="H24" s="44"/>
      <c r="I24" s="44"/>
      <c r="J24" s="4"/>
    </row>
    <row r="25" spans="2:10">
      <c r="B25" s="1"/>
      <c r="C25" s="5"/>
      <c r="D25" s="44"/>
      <c r="E25" s="44"/>
      <c r="F25" s="44"/>
      <c r="G25" s="44"/>
      <c r="H25" s="44"/>
      <c r="I25" s="44"/>
      <c r="J25" s="4"/>
    </row>
    <row r="26" spans="2:10">
      <c r="B26" s="1"/>
      <c r="C26" s="5"/>
      <c r="D26" s="44"/>
      <c r="E26" s="44"/>
      <c r="F26" s="44"/>
      <c r="G26" s="44"/>
      <c r="H26" s="44"/>
      <c r="I26" s="44"/>
      <c r="J26" s="4"/>
    </row>
    <row r="27" spans="2:10">
      <c r="B27" s="1"/>
      <c r="C27" s="5"/>
      <c r="D27" s="44"/>
      <c r="E27" s="44"/>
      <c r="F27" s="44"/>
      <c r="G27" s="44"/>
      <c r="H27" s="44"/>
      <c r="I27" s="44"/>
      <c r="J27" s="4"/>
    </row>
    <row r="28" spans="2:10">
      <c r="B28" s="1"/>
      <c r="C28" s="5"/>
      <c r="D28" s="44"/>
      <c r="E28" s="44"/>
      <c r="F28" s="44"/>
      <c r="G28" s="44"/>
      <c r="H28" s="44"/>
      <c r="I28" s="44"/>
      <c r="J28" s="4"/>
    </row>
    <row r="29" spans="2:10">
      <c r="B29" s="1"/>
      <c r="C29" s="5"/>
      <c r="D29" s="44"/>
      <c r="E29" s="44"/>
      <c r="F29" s="44"/>
      <c r="G29" s="44"/>
      <c r="H29" s="44"/>
      <c r="I29" s="44"/>
      <c r="J29" s="4"/>
    </row>
    <row r="30" spans="2:10">
      <c r="B30" s="1"/>
      <c r="C30" s="5"/>
      <c r="D30" s="44"/>
      <c r="E30" s="44"/>
      <c r="F30" s="44"/>
      <c r="G30" s="44"/>
      <c r="H30" s="44"/>
      <c r="I30" s="44"/>
      <c r="J30" s="4"/>
    </row>
    <row r="31" spans="2:10">
      <c r="B31" s="1"/>
      <c r="C31" s="5"/>
      <c r="D31" s="44"/>
      <c r="E31" s="44"/>
      <c r="F31" s="44"/>
      <c r="G31" s="44"/>
      <c r="H31" s="44"/>
      <c r="I31" s="44"/>
      <c r="J31" s="4"/>
    </row>
    <row r="32" spans="2:10">
      <c r="B32" s="1"/>
      <c r="C32" s="5"/>
      <c r="D32" s="44"/>
      <c r="E32" s="44"/>
      <c r="F32" s="44"/>
      <c r="G32" s="44"/>
      <c r="H32" s="44"/>
      <c r="I32" s="44"/>
      <c r="J32" s="4"/>
    </row>
    <row r="33" spans="2:10">
      <c r="B33" s="1"/>
      <c r="C33" s="5"/>
      <c r="D33" s="44"/>
      <c r="E33" s="44"/>
      <c r="F33" s="44"/>
      <c r="G33" s="44"/>
      <c r="H33" s="44"/>
      <c r="I33" s="44"/>
      <c r="J33" s="4"/>
    </row>
    <row r="34" spans="2:10">
      <c r="B34" s="1"/>
      <c r="C34" s="5"/>
      <c r="D34" s="48"/>
      <c r="E34" s="48"/>
      <c r="F34" s="48"/>
      <c r="G34" s="44"/>
      <c r="H34" s="44"/>
      <c r="I34" s="44"/>
      <c r="J34" s="4"/>
    </row>
    <row r="35" spans="2:10">
      <c r="B35" s="1"/>
      <c r="C35" s="5"/>
      <c r="D35" s="44"/>
      <c r="E35" s="44"/>
      <c r="F35" s="44"/>
      <c r="G35" s="44"/>
      <c r="H35" s="44"/>
      <c r="I35" s="44"/>
      <c r="J35" s="4"/>
    </row>
    <row r="36" spans="2:10">
      <c r="B36" s="1"/>
      <c r="C36" s="5"/>
      <c r="D36" s="44"/>
      <c r="E36" s="44"/>
      <c r="F36" s="44"/>
      <c r="G36" s="44"/>
      <c r="H36" s="44"/>
      <c r="I36" s="44"/>
      <c r="J36" s="4"/>
    </row>
    <row r="37" spans="2:10">
      <c r="B37" s="1"/>
      <c r="C37" s="5"/>
      <c r="D37" s="44"/>
      <c r="E37" s="44"/>
      <c r="F37" s="44"/>
      <c r="G37" s="44"/>
      <c r="H37" s="44"/>
      <c r="I37" s="44"/>
      <c r="J37" s="4"/>
    </row>
    <row r="38" spans="2:10">
      <c r="B38" s="1"/>
      <c r="C38" s="5"/>
      <c r="D38" s="44"/>
      <c r="E38" s="44"/>
      <c r="F38" s="44"/>
      <c r="G38" s="44"/>
      <c r="H38" s="44"/>
      <c r="I38" s="44"/>
      <c r="J38" s="4"/>
    </row>
    <row r="39" spans="2:10">
      <c r="B39" s="1"/>
      <c r="C39" s="5"/>
      <c r="D39" s="44"/>
      <c r="E39" s="44"/>
      <c r="F39" s="44"/>
      <c r="G39" s="44"/>
      <c r="H39" s="47"/>
      <c r="I39" s="1"/>
      <c r="J39" s="4"/>
    </row>
    <row r="40" spans="2:10">
      <c r="B40" s="1"/>
      <c r="C40" s="5"/>
      <c r="D40" s="44"/>
      <c r="E40" s="44"/>
      <c r="F40" s="44"/>
      <c r="G40" s="44"/>
      <c r="H40" s="47"/>
      <c r="I40" s="1"/>
      <c r="J40" s="4"/>
    </row>
    <row r="41" spans="2:10">
      <c r="B41" s="1"/>
      <c r="C41" s="5"/>
      <c r="D41" s="44"/>
      <c r="E41" s="44"/>
      <c r="F41" s="44"/>
      <c r="G41" s="44"/>
      <c r="H41" s="47"/>
      <c r="I41" s="1"/>
      <c r="J41" s="4"/>
    </row>
    <row r="42" spans="2:10">
      <c r="B42" s="1"/>
      <c r="C42" s="5"/>
      <c r="D42" s="44"/>
      <c r="E42" s="44"/>
      <c r="F42" s="44"/>
      <c r="G42" s="44"/>
      <c r="H42" s="47"/>
      <c r="I42" s="1"/>
      <c r="J42" s="4"/>
    </row>
    <row r="43" spans="2:10">
      <c r="B43" s="1"/>
      <c r="C43" s="5"/>
      <c r="D43" s="44"/>
      <c r="E43" s="44"/>
      <c r="F43" s="44"/>
      <c r="G43" s="44"/>
      <c r="H43" s="47"/>
      <c r="I43" s="1"/>
      <c r="J43" s="4"/>
    </row>
    <row r="44" spans="2:10">
      <c r="B44" s="1"/>
      <c r="C44" s="5"/>
      <c r="D44" s="44"/>
      <c r="E44" s="44"/>
      <c r="F44" s="44"/>
      <c r="G44" s="44"/>
      <c r="H44" s="47"/>
      <c r="I44" s="1"/>
      <c r="J44" s="4"/>
    </row>
    <row r="45" spans="2:10">
      <c r="B45" s="1"/>
      <c r="C45" s="5"/>
      <c r="D45" s="44"/>
      <c r="E45" s="44"/>
      <c r="F45" s="44"/>
      <c r="G45" s="44"/>
      <c r="H45" s="47"/>
      <c r="I45" s="1"/>
      <c r="J45" s="4"/>
    </row>
    <row r="46" spans="2:10">
      <c r="B46" s="23"/>
      <c r="C46" s="5"/>
      <c r="D46" s="5"/>
      <c r="E46" s="5"/>
      <c r="F46" s="5"/>
      <c r="G46" s="1"/>
      <c r="H46" s="1"/>
      <c r="I46" s="1"/>
      <c r="J46" s="4"/>
    </row>
    <row r="47" spans="2:10">
      <c r="B47" s="5"/>
      <c r="C47" s="5"/>
      <c r="D47" s="1"/>
      <c r="E47" s="1"/>
      <c r="F47" s="1"/>
      <c r="G47" s="1"/>
      <c r="H47" s="1"/>
      <c r="I47" s="1"/>
      <c r="J47" s="4"/>
    </row>
    <row r="48" spans="2:10">
      <c r="B48" s="1"/>
      <c r="C48" s="1"/>
      <c r="D48" s="1"/>
      <c r="E48" s="1"/>
      <c r="F48" s="1"/>
      <c r="G48" s="1"/>
      <c r="H48" s="1"/>
      <c r="I48" s="22"/>
      <c r="J48" s="4"/>
    </row>
    <row r="49" spans="2:13">
      <c r="B49" s="4"/>
      <c r="C49" s="4"/>
      <c r="D49" s="4"/>
      <c r="E49" s="4"/>
      <c r="F49" s="4"/>
      <c r="G49" s="4"/>
      <c r="H49" s="4"/>
      <c r="I49" s="4"/>
      <c r="J49" s="4"/>
      <c r="K49" s="3"/>
      <c r="L49" s="3"/>
      <c r="M49" s="3"/>
    </row>
    <row r="58" spans="2:13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8"/>
    </row>
    <row r="59" spans="2:13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7"/>
    </row>
    <row r="60" spans="2:1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7"/>
    </row>
    <row r="61" spans="2:1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7"/>
    </row>
    <row r="62" spans="2:1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7"/>
    </row>
    <row r="63" spans="2:1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7"/>
    </row>
    <row r="64" spans="2:13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7"/>
    </row>
    <row r="65" spans="13:13">
      <c r="M65" s="7"/>
    </row>
    <row r="66" spans="13:13">
      <c r="M66" s="7"/>
    </row>
    <row r="67" spans="13:13">
      <c r="M67" s="7"/>
    </row>
    <row r="68" spans="13:13">
      <c r="M68" s="7"/>
    </row>
    <row r="69" spans="13:13">
      <c r="M69" s="7"/>
    </row>
    <row r="70" spans="13:13">
      <c r="M70" s="7"/>
    </row>
    <row r="71" spans="13:13">
      <c r="M71" s="7"/>
    </row>
    <row r="72" spans="13:13">
      <c r="M72" s="7"/>
    </row>
    <row r="73" spans="13:13">
      <c r="M73" s="7"/>
    </row>
    <row r="74" spans="13:13">
      <c r="M74" s="7"/>
    </row>
    <row r="75" spans="13:13">
      <c r="M75" s="7"/>
    </row>
    <row r="76" spans="13:13">
      <c r="M76" s="7"/>
    </row>
    <row r="77" spans="13:13">
      <c r="M77" s="7"/>
    </row>
    <row r="78" spans="13:13">
      <c r="M78" s="7"/>
    </row>
    <row r="79" spans="13:13">
      <c r="M79" s="7"/>
    </row>
    <row r="80" spans="13:13">
      <c r="M80" s="7"/>
    </row>
    <row r="81" spans="13:13">
      <c r="M81" s="7"/>
    </row>
    <row r="82" spans="13:13">
      <c r="M82" s="7"/>
    </row>
    <row r="83" spans="13:13">
      <c r="M83" s="7"/>
    </row>
    <row r="84" spans="13:13">
      <c r="M84" s="7"/>
    </row>
    <row r="85" spans="13:13">
      <c r="M85" s="7"/>
    </row>
    <row r="86" spans="13:13">
      <c r="M86" s="7"/>
    </row>
    <row r="87" spans="13:13">
      <c r="M87" s="7"/>
    </row>
    <row r="88" spans="13:13">
      <c r="M88" s="7"/>
    </row>
    <row r="89" spans="13:13">
      <c r="M89" s="7"/>
    </row>
    <row r="90" spans="13:13">
      <c r="M90" s="7"/>
    </row>
    <row r="91" spans="13:13">
      <c r="M91" s="7"/>
    </row>
    <row r="92" spans="13:13">
      <c r="M92" s="7"/>
    </row>
    <row r="93" spans="13:13">
      <c r="M93" s="7"/>
    </row>
    <row r="94" spans="13:13">
      <c r="M94" s="7"/>
    </row>
    <row r="95" spans="13:13">
      <c r="M95" s="7"/>
    </row>
    <row r="96" spans="13:13">
      <c r="M96" s="7"/>
    </row>
    <row r="97" spans="13:13">
      <c r="M97" s="7"/>
    </row>
    <row r="98" spans="13:13">
      <c r="M98" s="7"/>
    </row>
    <row r="99" spans="13:13">
      <c r="M99" s="7"/>
    </row>
    <row r="100" spans="13:13">
      <c r="M100" s="7"/>
    </row>
    <row r="101" spans="13:13">
      <c r="M101" s="7"/>
    </row>
    <row r="102" spans="13:13">
      <c r="M102" s="7"/>
    </row>
    <row r="103" spans="13:13">
      <c r="M103" s="7"/>
    </row>
    <row r="104" spans="13:13">
      <c r="M104" s="7"/>
    </row>
    <row r="105" spans="13:13">
      <c r="M105" s="7"/>
    </row>
    <row r="106" spans="13:13">
      <c r="M106" s="7"/>
    </row>
    <row r="107" spans="13:13">
      <c r="M107" s="7"/>
    </row>
    <row r="108" spans="13:13">
      <c r="M108" s="7"/>
    </row>
    <row r="109" spans="13:13">
      <c r="M109" s="7"/>
    </row>
    <row r="110" spans="13:13">
      <c r="M110" s="7"/>
    </row>
    <row r="111" spans="13:13">
      <c r="M111" s="7"/>
    </row>
    <row r="112" spans="13:13">
      <c r="M112" s="7"/>
    </row>
    <row r="113" spans="13:13">
      <c r="M113" s="7"/>
    </row>
    <row r="114" spans="13:13">
      <c r="M114" s="7"/>
    </row>
    <row r="115" spans="13:13">
      <c r="M115" s="7"/>
    </row>
    <row r="116" spans="13:13">
      <c r="M116" s="7"/>
    </row>
    <row r="117" spans="13:13">
      <c r="M117" s="7"/>
    </row>
    <row r="118" spans="13:13">
      <c r="M118" s="7"/>
    </row>
    <row r="119" spans="13:13">
      <c r="M119" s="7"/>
    </row>
    <row r="120" spans="13:13">
      <c r="M120" s="7"/>
    </row>
    <row r="121" spans="13:13">
      <c r="M121" s="7"/>
    </row>
    <row r="122" spans="13:13">
      <c r="M122" s="7"/>
    </row>
    <row r="123" spans="13:13">
      <c r="M123" s="7"/>
    </row>
    <row r="124" spans="13:13">
      <c r="M124" s="7"/>
    </row>
    <row r="125" spans="13:13">
      <c r="M125" s="7"/>
    </row>
    <row r="126" spans="13:13">
      <c r="M126" s="7"/>
    </row>
    <row r="127" spans="13:13">
      <c r="M127" s="7"/>
    </row>
    <row r="128" spans="13:13">
      <c r="M128" s="7"/>
    </row>
    <row r="129" spans="13:13">
      <c r="M129" s="7"/>
    </row>
    <row r="130" spans="13:13">
      <c r="M130" s="7"/>
    </row>
    <row r="131" spans="13:13">
      <c r="M131" s="7"/>
    </row>
    <row r="132" spans="13:13">
      <c r="M132" s="7"/>
    </row>
    <row r="133" spans="13:13">
      <c r="M133" s="7"/>
    </row>
    <row r="134" spans="13:13">
      <c r="M134" s="7"/>
    </row>
    <row r="135" spans="13:13">
      <c r="M135" s="7"/>
    </row>
    <row r="136" spans="13:13">
      <c r="M136" s="7"/>
    </row>
    <row r="137" spans="13:13">
      <c r="M137" s="7"/>
    </row>
    <row r="138" spans="13:13">
      <c r="M138" s="7"/>
    </row>
    <row r="139" spans="13:13">
      <c r="M139" s="7"/>
    </row>
    <row r="140" spans="13:13">
      <c r="M140" s="7"/>
    </row>
    <row r="141" spans="13:13">
      <c r="M141" s="7"/>
    </row>
    <row r="142" spans="13:13">
      <c r="M142" s="7"/>
    </row>
    <row r="143" spans="13:13">
      <c r="M143" s="7"/>
    </row>
    <row r="144" spans="13:13">
      <c r="M144" s="7"/>
    </row>
    <row r="145" spans="13:13">
      <c r="M145" s="7"/>
    </row>
    <row r="146" spans="13:13">
      <c r="M146" s="7"/>
    </row>
    <row r="147" spans="13:13">
      <c r="M147" s="7"/>
    </row>
    <row r="148" spans="13:13">
      <c r="M148" s="7"/>
    </row>
    <row r="149" spans="13:13">
      <c r="M149" s="7"/>
    </row>
    <row r="150" spans="13:13">
      <c r="M150" s="7"/>
    </row>
    <row r="151" spans="13:13">
      <c r="M151" s="7"/>
    </row>
    <row r="152" spans="13:13">
      <c r="M152" s="7"/>
    </row>
    <row r="153" spans="13:13">
      <c r="M153" s="7"/>
    </row>
    <row r="154" spans="13:13">
      <c r="M154" s="7"/>
    </row>
    <row r="155" spans="13:13">
      <c r="M155" s="7"/>
    </row>
    <row r="156" spans="13:13">
      <c r="M156" s="7"/>
    </row>
    <row r="157" spans="13:13">
      <c r="M157" s="7"/>
    </row>
    <row r="158" spans="13:13">
      <c r="M158" s="7"/>
    </row>
    <row r="159" spans="13:13">
      <c r="M159" s="7"/>
    </row>
    <row r="160" spans="13:13">
      <c r="M160" s="7"/>
    </row>
    <row r="161" spans="13:13">
      <c r="M161" s="7"/>
    </row>
    <row r="162" spans="13:13">
      <c r="M162" s="7"/>
    </row>
    <row r="163" spans="13:13">
      <c r="M163" s="7"/>
    </row>
    <row r="164" spans="13:13">
      <c r="M164" s="7"/>
    </row>
    <row r="165" spans="13:13">
      <c r="M165" s="7"/>
    </row>
    <row r="166" spans="13:13">
      <c r="M166" s="7"/>
    </row>
    <row r="167" spans="13:13">
      <c r="M167" s="7"/>
    </row>
    <row r="168" spans="13:13">
      <c r="M168" s="7"/>
    </row>
    <row r="169" spans="13:13">
      <c r="M169" s="7"/>
    </row>
    <row r="170" spans="13:13">
      <c r="M170" s="7"/>
    </row>
    <row r="171" spans="13:13">
      <c r="M171" s="7"/>
    </row>
    <row r="172" spans="13:13">
      <c r="M172" s="7"/>
    </row>
    <row r="173" spans="13:13">
      <c r="M173" s="7"/>
    </row>
    <row r="174" spans="13:13">
      <c r="M174" s="7"/>
    </row>
    <row r="175" spans="13:13">
      <c r="M175" s="7"/>
    </row>
    <row r="176" spans="13:13">
      <c r="M176" s="7"/>
    </row>
    <row r="177" spans="13:13">
      <c r="M177" s="7"/>
    </row>
    <row r="178" spans="13:13">
      <c r="M178" s="7"/>
    </row>
    <row r="179" spans="13:13">
      <c r="M179" s="7"/>
    </row>
    <row r="180" spans="13:13">
      <c r="M180" s="6"/>
    </row>
    <row r="181" spans="13:13">
      <c r="M181" s="6"/>
    </row>
    <row r="182" spans="13:13">
      <c r="M182" s="6"/>
    </row>
    <row r="183" spans="13:13">
      <c r="M183" s="6"/>
    </row>
    <row r="184" spans="13:13">
      <c r="M184" s="6"/>
    </row>
    <row r="185" spans="13:13">
      <c r="M185" s="6"/>
    </row>
    <row r="186" spans="13:13">
      <c r="M186" s="6"/>
    </row>
    <row r="187" spans="13:13">
      <c r="M187" s="6"/>
    </row>
    <row r="188" spans="13:13">
      <c r="M188" s="6"/>
    </row>
    <row r="189" spans="13:13">
      <c r="M189" s="6"/>
    </row>
    <row r="190" spans="13:13">
      <c r="M190" s="6"/>
    </row>
    <row r="191" spans="13:13">
      <c r="M191" s="6"/>
    </row>
    <row r="192" spans="13:13">
      <c r="M192" s="6"/>
    </row>
    <row r="193" spans="13:13">
      <c r="M193" s="6"/>
    </row>
    <row r="194" spans="13:13">
      <c r="M194" s="6"/>
    </row>
    <row r="195" spans="13:13">
      <c r="M195" s="6"/>
    </row>
    <row r="196" spans="13:13">
      <c r="M196" s="6"/>
    </row>
    <row r="197" spans="13:13">
      <c r="M197" s="6"/>
    </row>
    <row r="198" spans="13:13">
      <c r="M198" s="6"/>
    </row>
    <row r="199" spans="13:13">
      <c r="M199" s="6"/>
    </row>
    <row r="200" spans="13:13">
      <c r="M200" s="6"/>
    </row>
    <row r="201" spans="13:13">
      <c r="M201" s="6"/>
    </row>
    <row r="202" spans="13:13">
      <c r="M202" s="6"/>
    </row>
  </sheetData>
  <protectedRanges>
    <protectedRange sqref="G15 G6" name="Range2_1"/>
  </protectedRanges>
  <phoneticPr fontId="10" type="noConversion"/>
  <hyperlinks>
    <hyperlink ref="E68" r:id="rId1" display="alex.watt@nab.com.au" xr:uid="{00000000-0004-0000-0200-000000000000}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3"/>
  <sheetViews>
    <sheetView workbookViewId="0">
      <selection activeCell="E28" sqref="E28"/>
    </sheetView>
  </sheetViews>
  <sheetFormatPr defaultColWidth="9.140625" defaultRowHeight="12.75"/>
  <cols>
    <col min="1" max="3" width="11.7109375" style="54" customWidth="1"/>
    <col min="4" max="4" width="16.7109375" style="54" bestFit="1" customWidth="1"/>
    <col min="5" max="5" width="11.7109375" style="54" customWidth="1"/>
    <col min="6" max="16384" width="9.140625" style="54"/>
  </cols>
  <sheetData>
    <row r="1" spans="1:5" ht="13.5" thickBot="1">
      <c r="A1" s="52" t="s">
        <v>56</v>
      </c>
      <c r="B1" s="53"/>
      <c r="C1" s="52" t="s">
        <v>57</v>
      </c>
      <c r="D1" s="52"/>
      <c r="E1" s="52" t="s">
        <v>96</v>
      </c>
    </row>
    <row r="2" spans="1:5">
      <c r="A2" s="55" t="s">
        <v>58</v>
      </c>
      <c r="B2" s="56">
        <f>E2</f>
        <v>2.82</v>
      </c>
      <c r="C2" s="66" t="s">
        <v>59</v>
      </c>
      <c r="D2" s="68" t="s">
        <v>79</v>
      </c>
      <c r="E2" s="67">
        <v>2.82</v>
      </c>
    </row>
    <row r="3" spans="1:5">
      <c r="A3" s="57" t="s">
        <v>60</v>
      </c>
      <c r="B3" s="58">
        <f t="shared" ref="B3:B8" si="0">B2</f>
        <v>2.82</v>
      </c>
      <c r="C3" s="65" t="s">
        <v>61</v>
      </c>
      <c r="D3" s="69" t="s">
        <v>80</v>
      </c>
      <c r="E3" s="64">
        <v>2.8149999999999999</v>
      </c>
    </row>
    <row r="4" spans="1:5">
      <c r="A4" s="57" t="s">
        <v>62</v>
      </c>
      <c r="B4" s="58">
        <f t="shared" si="0"/>
        <v>2.82</v>
      </c>
      <c r="C4" s="59" t="s">
        <v>63</v>
      </c>
      <c r="D4" s="70" t="s">
        <v>81</v>
      </c>
      <c r="E4" s="58">
        <v>2.81</v>
      </c>
    </row>
    <row r="5" spans="1:5">
      <c r="A5" s="57" t="s">
        <v>64</v>
      </c>
      <c r="B5" s="58">
        <f t="shared" si="0"/>
        <v>2.82</v>
      </c>
      <c r="C5" s="59" t="s">
        <v>65</v>
      </c>
      <c r="D5" s="70" t="s">
        <v>82</v>
      </c>
      <c r="E5" s="58">
        <v>2.819</v>
      </c>
    </row>
    <row r="6" spans="1:5">
      <c r="A6" s="63" t="s">
        <v>66</v>
      </c>
      <c r="B6" s="64">
        <f t="shared" si="0"/>
        <v>2.82</v>
      </c>
      <c r="C6" s="59" t="s">
        <v>67</v>
      </c>
      <c r="D6" s="70" t="s">
        <v>83</v>
      </c>
      <c r="E6" s="58">
        <v>2.8149999999999999</v>
      </c>
    </row>
    <row r="7" spans="1:5">
      <c r="A7" s="63" t="s">
        <v>68</v>
      </c>
      <c r="B7" s="64">
        <f t="shared" si="0"/>
        <v>2.82</v>
      </c>
      <c r="C7" s="59" t="s">
        <v>69</v>
      </c>
      <c r="D7" s="70" t="s">
        <v>84</v>
      </c>
      <c r="E7" s="58">
        <v>2.87</v>
      </c>
    </row>
    <row r="8" spans="1:5">
      <c r="A8" s="63" t="s">
        <v>70</v>
      </c>
      <c r="B8" s="64">
        <f t="shared" si="0"/>
        <v>2.82</v>
      </c>
      <c r="C8" s="59" t="s">
        <v>93</v>
      </c>
      <c r="D8" s="70" t="s">
        <v>85</v>
      </c>
      <c r="E8" s="58">
        <v>2.7170000000000001</v>
      </c>
    </row>
    <row r="9" spans="1:5">
      <c r="A9" s="57"/>
      <c r="B9" s="58"/>
      <c r="C9" s="59" t="s">
        <v>94</v>
      </c>
      <c r="D9" s="70" t="s">
        <v>86</v>
      </c>
      <c r="E9" s="58">
        <v>2.7330000000000001</v>
      </c>
    </row>
    <row r="10" spans="1:5">
      <c r="A10" s="57"/>
      <c r="B10" s="58"/>
      <c r="C10" s="59" t="s">
        <v>71</v>
      </c>
      <c r="D10" s="70" t="s">
        <v>87</v>
      </c>
      <c r="E10" s="58">
        <v>2.8450000000000002</v>
      </c>
    </row>
    <row r="11" spans="1:5">
      <c r="A11" s="60"/>
      <c r="B11" s="58"/>
      <c r="C11" s="59" t="s">
        <v>95</v>
      </c>
      <c r="D11" s="71" t="s">
        <v>88</v>
      </c>
      <c r="E11" s="58">
        <v>2.8540000000000001</v>
      </c>
    </row>
    <row r="12" spans="1:5">
      <c r="A12" s="60"/>
      <c r="B12" s="58"/>
      <c r="C12" s="59" t="s">
        <v>72</v>
      </c>
      <c r="D12" s="71" t="s">
        <v>89</v>
      </c>
      <c r="E12" s="58">
        <v>2.855</v>
      </c>
    </row>
    <row r="13" spans="1:5">
      <c r="A13" s="60"/>
      <c r="B13" s="58"/>
      <c r="C13" s="59" t="s">
        <v>73</v>
      </c>
      <c r="D13" s="71" t="s">
        <v>90</v>
      </c>
      <c r="E13" s="58">
        <v>2.855</v>
      </c>
    </row>
    <row r="14" spans="1:5">
      <c r="A14" s="60"/>
      <c r="B14" s="58"/>
      <c r="C14" s="60" t="s">
        <v>74</v>
      </c>
      <c r="D14" s="71" t="s">
        <v>91</v>
      </c>
      <c r="E14" s="58">
        <v>2.855</v>
      </c>
    </row>
    <row r="15" spans="1:5">
      <c r="A15" s="60"/>
      <c r="B15" s="58"/>
      <c r="C15" s="60" t="s">
        <v>75</v>
      </c>
      <c r="D15" s="71" t="s">
        <v>92</v>
      </c>
      <c r="E15" s="58">
        <v>2.855</v>
      </c>
    </row>
    <row r="16" spans="1:5">
      <c r="A16" s="60"/>
      <c r="B16" s="58"/>
      <c r="C16" s="60"/>
      <c r="D16" s="71"/>
      <c r="E16" s="58"/>
    </row>
    <row r="17" spans="1:8">
      <c r="A17" s="60"/>
      <c r="B17" s="58"/>
      <c r="C17" s="60"/>
      <c r="D17" s="71"/>
      <c r="E17" s="58"/>
    </row>
    <row r="18" spans="1:8">
      <c r="A18" s="60"/>
      <c r="B18" s="58"/>
      <c r="C18" s="60"/>
      <c r="D18" s="71"/>
      <c r="E18" s="58"/>
    </row>
    <row r="19" spans="1:8">
      <c r="A19" s="60"/>
      <c r="B19" s="58"/>
      <c r="C19" s="60"/>
      <c r="D19" s="71"/>
      <c r="E19" s="58"/>
    </row>
    <row r="20" spans="1:8">
      <c r="A20" s="60"/>
      <c r="B20" s="58"/>
      <c r="C20" s="60"/>
      <c r="D20" s="71"/>
      <c r="E20" s="58"/>
    </row>
    <row r="21" spans="1:8" ht="13.5" thickBot="1">
      <c r="A21" s="61"/>
      <c r="B21" s="62"/>
      <c r="C21" s="61"/>
      <c r="D21" s="72"/>
      <c r="E21" s="62"/>
    </row>
    <row r="22" spans="1:8" ht="13.5" thickBot="1"/>
    <row r="23" spans="1:8" ht="13.5" thickBot="1">
      <c r="A23" s="52" t="s">
        <v>56</v>
      </c>
      <c r="B23" s="53"/>
      <c r="C23" s="52" t="s">
        <v>57</v>
      </c>
      <c r="D23" s="52"/>
      <c r="E23" s="52" t="s">
        <v>96</v>
      </c>
    </row>
    <row r="24" spans="1:8">
      <c r="A24" s="55" t="s">
        <v>58</v>
      </c>
      <c r="B24" s="56">
        <f>E24</f>
        <v>3.05</v>
      </c>
      <c r="C24" s="66" t="s">
        <v>59</v>
      </c>
      <c r="D24" s="68" t="s">
        <v>130</v>
      </c>
      <c r="E24" s="67">
        <v>3.05</v>
      </c>
      <c r="G24" s="83" t="s">
        <v>116</v>
      </c>
      <c r="H24" s="54" t="str">
        <f>G24&amp;" Curncy"</f>
        <v>BPSWIT1 Curncy</v>
      </c>
    </row>
    <row r="25" spans="1:8">
      <c r="A25" s="57" t="s">
        <v>60</v>
      </c>
      <c r="B25" s="58">
        <f t="shared" ref="B25:B30" si="1">B24</f>
        <v>3.05</v>
      </c>
      <c r="C25" s="65" t="s">
        <v>61</v>
      </c>
      <c r="D25" s="69" t="s">
        <v>131</v>
      </c>
      <c r="E25" s="64">
        <v>3.0350000000000001</v>
      </c>
      <c r="G25" s="83" t="s">
        <v>117</v>
      </c>
      <c r="H25" s="54" t="str">
        <f t="shared" ref="H25:H37" si="2">G25&amp;" Curncy"</f>
        <v>BPSWIT2 Curncy</v>
      </c>
    </row>
    <row r="26" spans="1:8">
      <c r="A26" s="57" t="s">
        <v>62</v>
      </c>
      <c r="B26" s="58">
        <f t="shared" si="1"/>
        <v>3.05</v>
      </c>
      <c r="C26" s="59" t="s">
        <v>63</v>
      </c>
      <c r="D26" s="70" t="s">
        <v>132</v>
      </c>
      <c r="E26" s="58">
        <v>2.9849999999999999</v>
      </c>
      <c r="G26" s="83" t="s">
        <v>118</v>
      </c>
      <c r="H26" s="54" t="str">
        <f t="shared" si="2"/>
        <v>BPSWIT3 Curncy</v>
      </c>
    </row>
    <row r="27" spans="1:8">
      <c r="A27" s="57" t="s">
        <v>64</v>
      </c>
      <c r="B27" s="58">
        <f t="shared" si="1"/>
        <v>3.05</v>
      </c>
      <c r="C27" s="59" t="s">
        <v>65</v>
      </c>
      <c r="D27" s="70" t="s">
        <v>133</v>
      </c>
      <c r="E27" s="58">
        <v>3.0249999999999999</v>
      </c>
      <c r="G27" s="83" t="s">
        <v>119</v>
      </c>
      <c r="H27" s="54" t="str">
        <f t="shared" si="2"/>
        <v>BPSWIT4 Curncy</v>
      </c>
    </row>
    <row r="28" spans="1:8">
      <c r="A28" s="63" t="s">
        <v>66</v>
      </c>
      <c r="B28" s="64">
        <f t="shared" si="1"/>
        <v>3.05</v>
      </c>
      <c r="C28" s="59" t="s">
        <v>67</v>
      </c>
      <c r="D28" s="70" t="s">
        <v>134</v>
      </c>
      <c r="E28" s="58">
        <v>3.11</v>
      </c>
      <c r="G28" s="83" t="s">
        <v>120</v>
      </c>
      <c r="H28" s="54" t="str">
        <f t="shared" si="2"/>
        <v>BPSWIT5 Curncy</v>
      </c>
    </row>
    <row r="29" spans="1:8">
      <c r="A29" s="63" t="s">
        <v>68</v>
      </c>
      <c r="B29" s="64">
        <f t="shared" si="1"/>
        <v>3.05</v>
      </c>
      <c r="C29" s="59" t="s">
        <v>69</v>
      </c>
      <c r="D29" s="70" t="s">
        <v>135</v>
      </c>
      <c r="E29" s="58">
        <v>3.19</v>
      </c>
      <c r="G29" s="83" t="s">
        <v>121</v>
      </c>
      <c r="H29" s="54" t="str">
        <f t="shared" si="2"/>
        <v>BPSWIT7 Curncy</v>
      </c>
    </row>
    <row r="30" spans="1:8">
      <c r="A30" s="63" t="s">
        <v>70</v>
      </c>
      <c r="B30" s="64">
        <f t="shared" si="1"/>
        <v>3.05</v>
      </c>
      <c r="C30" s="59" t="s">
        <v>93</v>
      </c>
      <c r="D30" s="70" t="s">
        <v>136</v>
      </c>
      <c r="E30" s="58">
        <v>3.2050000000000001</v>
      </c>
      <c r="G30" s="83" t="s">
        <v>122</v>
      </c>
      <c r="H30" s="54" t="str">
        <f t="shared" si="2"/>
        <v>BPSWIT8 Curncy</v>
      </c>
    </row>
    <row r="31" spans="1:8">
      <c r="A31" s="57"/>
      <c r="B31" s="58"/>
      <c r="C31" s="59" t="s">
        <v>94</v>
      </c>
      <c r="D31" s="70" t="s">
        <v>137</v>
      </c>
      <c r="E31" s="58">
        <v>3.258</v>
      </c>
      <c r="G31" s="83" t="s">
        <v>123</v>
      </c>
      <c r="H31" s="54" t="str">
        <f t="shared" si="2"/>
        <v>BPSWIT9 Curncy</v>
      </c>
    </row>
    <row r="32" spans="1:8">
      <c r="A32" s="57"/>
      <c r="B32" s="58"/>
      <c r="C32" s="59" t="s">
        <v>71</v>
      </c>
      <c r="D32" s="70" t="s">
        <v>138</v>
      </c>
      <c r="E32" s="58">
        <v>3.31</v>
      </c>
      <c r="G32" s="83" t="s">
        <v>124</v>
      </c>
      <c r="H32" s="54" t="str">
        <f t="shared" si="2"/>
        <v>BPSWIT10 Curncy</v>
      </c>
    </row>
    <row r="33" spans="1:8">
      <c r="A33" s="60"/>
      <c r="B33" s="58"/>
      <c r="C33" s="59" t="s">
        <v>95</v>
      </c>
      <c r="D33" s="71" t="s">
        <v>139</v>
      </c>
      <c r="E33" s="58">
        <v>3.36</v>
      </c>
      <c r="G33" s="83" t="s">
        <v>125</v>
      </c>
      <c r="H33" s="54" t="str">
        <f t="shared" si="2"/>
        <v>BPSWIT12 Curncy</v>
      </c>
    </row>
    <row r="34" spans="1:8">
      <c r="A34" s="60"/>
      <c r="B34" s="58"/>
      <c r="C34" s="59" t="s">
        <v>72</v>
      </c>
      <c r="D34" s="71" t="s">
        <v>140</v>
      </c>
      <c r="E34" s="58">
        <v>3.4470000000000001</v>
      </c>
      <c r="G34" s="83" t="s">
        <v>126</v>
      </c>
      <c r="H34" s="54" t="str">
        <f t="shared" si="2"/>
        <v>BPSWIT15 Curncy</v>
      </c>
    </row>
    <row r="35" spans="1:8">
      <c r="A35" s="60"/>
      <c r="B35" s="58"/>
      <c r="C35" s="59" t="s">
        <v>73</v>
      </c>
      <c r="D35" s="71" t="s">
        <v>141</v>
      </c>
      <c r="E35" s="58">
        <v>3.55</v>
      </c>
      <c r="G35" s="83" t="s">
        <v>127</v>
      </c>
      <c r="H35" s="54" t="str">
        <f t="shared" si="2"/>
        <v>BPSWIT20 Curncy</v>
      </c>
    </row>
    <row r="36" spans="1:8">
      <c r="A36" s="60"/>
      <c r="B36" s="58"/>
      <c r="C36" s="60" t="s">
        <v>74</v>
      </c>
      <c r="D36" s="71" t="s">
        <v>142</v>
      </c>
      <c r="E36" s="58">
        <v>3.5720000000000001</v>
      </c>
      <c r="G36" s="83" t="s">
        <v>128</v>
      </c>
      <c r="H36" s="54" t="str">
        <f t="shared" si="2"/>
        <v>BPSWIT25 Curncy</v>
      </c>
    </row>
    <row r="37" spans="1:8">
      <c r="A37" s="60"/>
      <c r="B37" s="58"/>
      <c r="C37" s="60" t="s">
        <v>75</v>
      </c>
      <c r="D37" s="71" t="s">
        <v>143</v>
      </c>
      <c r="E37" s="58">
        <v>3.57</v>
      </c>
      <c r="G37" s="83" t="s">
        <v>129</v>
      </c>
      <c r="H37" s="54" t="str">
        <f t="shared" si="2"/>
        <v>BPSWIT30 Curncy</v>
      </c>
    </row>
    <row r="38" spans="1:8">
      <c r="A38" s="60"/>
      <c r="B38" s="58"/>
      <c r="C38" s="60"/>
      <c r="D38" s="71"/>
      <c r="E38" s="58"/>
    </row>
    <row r="39" spans="1:8">
      <c r="A39" s="60"/>
      <c r="B39" s="58"/>
      <c r="C39" s="60"/>
      <c r="D39" s="71"/>
      <c r="E39" s="58"/>
    </row>
    <row r="40" spans="1:8">
      <c r="A40" s="60"/>
      <c r="B40" s="58"/>
      <c r="C40" s="60"/>
      <c r="D40" s="71"/>
      <c r="E40" s="58"/>
    </row>
    <row r="41" spans="1:8">
      <c r="A41" s="60"/>
      <c r="B41" s="58"/>
      <c r="C41" s="60"/>
      <c r="D41" s="71"/>
      <c r="E41" s="58"/>
    </row>
    <row r="42" spans="1:8">
      <c r="A42" s="60"/>
      <c r="B42" s="58"/>
      <c r="C42" s="60"/>
      <c r="D42" s="71"/>
      <c r="E42" s="58"/>
    </row>
    <row r="43" spans="1:8" ht="13.5" thickBot="1">
      <c r="A43" s="61"/>
      <c r="B43" s="62"/>
      <c r="C43" s="61"/>
      <c r="D43" s="72"/>
      <c r="E43" s="6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CPIBootstrap6m</vt:lpstr>
      <vt:lpstr>RPIBootstrap6m</vt:lpstr>
      <vt:lpstr>Config</vt:lpstr>
      <vt:lpstr>Rates</vt:lpstr>
      <vt:lpstr>Algorithms</vt:lpstr>
      <vt:lpstr>DayCount</vt:lpstr>
      <vt:lpstr>Frequency</vt:lpstr>
      <vt:lpstr>RPIBootstrap6m!IRCurve6m</vt:lpstr>
      <vt:lpstr>IRCurve6m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2007-05-02T06:27:47Z</cp:lastPrinted>
  <dcterms:created xsi:type="dcterms:W3CDTF">2003-10-09T16:22:19Z</dcterms:created>
  <dcterms:modified xsi:type="dcterms:W3CDTF">2018-04-25T01:29:55Z</dcterms:modified>
</cp:coreProperties>
</file>