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Inflation\"/>
    </mc:Choice>
  </mc:AlternateContent>
  <xr:revisionPtr revIDLastSave="0" documentId="13_ncr:1_{B302E2D8-CBAE-4CCE-B295-EED40374F77D}" xr6:coauthVersionLast="43" xr6:coauthVersionMax="43" xr10:uidLastSave="{00000000-0000-0000-0000-000000000000}"/>
  <bookViews>
    <workbookView xWindow="2415" yWindow="0" windowWidth="26370" windowHeight="14820" tabRatio="527" xr2:uid="{00000000-000D-0000-FFFF-FFFF00000000}"/>
  </bookViews>
  <sheets>
    <sheet name="CPIBootstrap6m" sheetId="44" r:id="rId1"/>
    <sheet name="RPIBootstrap6m" sheetId="48" r:id="rId2"/>
    <sheet name="Config" sheetId="46" r:id="rId3"/>
    <sheet name="Rates" sheetId="47" r:id="rId4"/>
  </sheets>
  <definedNames>
    <definedName name="Algorithms">Config!$G$6:$G$15</definedName>
    <definedName name="DayCount">Config!$D$6:$D$13</definedName>
    <definedName name="Frequency">Config!$C$6:$C$12</definedName>
    <definedName name="IRCurve1m">#REF!</definedName>
    <definedName name="IRCurve3m">#REF!</definedName>
    <definedName name="IRCurve6m" localSheetId="1">RPIBootstrap6m!$D$5</definedName>
    <definedName name="IRCurve6m">CPIBootstrap6m!$D$5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4" l="1"/>
  <c r="D11" i="48"/>
  <c r="D7" i="48"/>
  <c r="T59" i="48" s="1"/>
  <c r="D7" i="44"/>
  <c r="D12" i="48" l="1"/>
  <c r="T59" i="44"/>
  <c r="D12" i="44"/>
  <c r="T60" i="48"/>
  <c r="G31" i="48"/>
  <c r="G30" i="48"/>
  <c r="G29" i="48"/>
  <c r="G28" i="48"/>
  <c r="G27" i="48"/>
  <c r="G26" i="48"/>
  <c r="G25" i="48"/>
  <c r="G24" i="48"/>
  <c r="G23" i="48"/>
  <c r="G22" i="48"/>
  <c r="G21" i="48"/>
  <c r="G20" i="48"/>
  <c r="G19" i="48"/>
  <c r="G18" i="48"/>
  <c r="B2" i="47"/>
  <c r="B3" i="47" s="1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1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B24" i="47"/>
  <c r="B25" i="47" s="1"/>
  <c r="B26" i="47" s="1"/>
  <c r="B27" i="47" s="1"/>
  <c r="B28" i="47" s="1"/>
  <c r="B29" i="47" s="1"/>
  <c r="B30" i="47" s="1"/>
  <c r="F3" i="48"/>
  <c r="D49" i="48"/>
  <c r="B50" i="48"/>
  <c r="F3" i="44"/>
  <c r="D49" i="44"/>
  <c r="B50" i="44"/>
  <c r="T60" i="44" l="1"/>
  <c r="T61" i="44" s="1"/>
  <c r="G12" i="44"/>
  <c r="B4" i="47"/>
  <c r="G12" i="48"/>
  <c r="T61" i="48"/>
  <c r="G11" i="48"/>
  <c r="T62" i="48" l="1"/>
  <c r="B5" i="47"/>
  <c r="G13" i="48"/>
  <c r="G13" i="44"/>
  <c r="T62" i="44"/>
  <c r="T63" i="48" l="1"/>
  <c r="G14" i="48"/>
  <c r="B6" i="47"/>
  <c r="G14" i="44"/>
  <c r="T63" i="44"/>
  <c r="T64" i="48" l="1"/>
  <c r="G15" i="44"/>
  <c r="B7" i="47"/>
  <c r="G15" i="48"/>
  <c r="T64" i="44"/>
  <c r="T65" i="48" l="1"/>
  <c r="G16" i="44"/>
  <c r="B8" i="47"/>
  <c r="G16" i="48"/>
  <c r="T65" i="44"/>
  <c r="T66" i="48" l="1"/>
  <c r="G17" i="48"/>
  <c r="G17" i="44"/>
  <c r="T66" i="44"/>
  <c r="D5" i="48"/>
  <c r="U61" i="48"/>
  <c r="D5" i="44"/>
  <c r="U62" i="48"/>
  <c r="U59" i="44"/>
  <c r="U60" i="48"/>
  <c r="U59" i="48"/>
  <c r="U63" i="48"/>
  <c r="U65" i="48"/>
  <c r="U66" i="48"/>
  <c r="U64" i="48"/>
  <c r="U63" i="44"/>
  <c r="U62" i="44"/>
  <c r="U60" i="44"/>
  <c r="U64" i="44"/>
  <c r="U61" i="44"/>
  <c r="U66" i="44"/>
  <c r="U65" i="44"/>
  <c r="T67" i="48" l="1"/>
  <c r="V60" i="48"/>
  <c r="V59" i="48" s="1"/>
  <c r="V61" i="48"/>
  <c r="W60" i="48"/>
  <c r="W59" i="48" s="1"/>
  <c r="W61" i="48"/>
  <c r="V62" i="48"/>
  <c r="W62" i="48"/>
  <c r="V63" i="48"/>
  <c r="W63" i="48"/>
  <c r="V64" i="48"/>
  <c r="W64" i="48"/>
  <c r="V65" i="48"/>
  <c r="W65" i="48"/>
  <c r="V66" i="48"/>
  <c r="W66" i="48"/>
  <c r="V60" i="44"/>
  <c r="V59" i="44" s="1"/>
  <c r="W60" i="44"/>
  <c r="W59" i="44" s="1"/>
  <c r="V61" i="44"/>
  <c r="W61" i="44"/>
  <c r="V62" i="44"/>
  <c r="W62" i="44"/>
  <c r="V63" i="44"/>
  <c r="W63" i="44"/>
  <c r="V64" i="44"/>
  <c r="W64" i="44"/>
  <c r="V65" i="44"/>
  <c r="W65" i="44"/>
  <c r="W66" i="44"/>
  <c r="V66" i="44"/>
  <c r="T67" i="44"/>
  <c r="U67" i="48"/>
  <c r="U67" i="44"/>
  <c r="T68" i="48" l="1"/>
  <c r="V67" i="48"/>
  <c r="W67" i="48"/>
  <c r="W67" i="44"/>
  <c r="V67" i="44"/>
  <c r="T68" i="44"/>
  <c r="U68" i="44"/>
  <c r="U68" i="48"/>
  <c r="W68" i="48" l="1"/>
  <c r="V68" i="48"/>
  <c r="T69" i="48"/>
  <c r="W68" i="44"/>
  <c r="V68" i="44"/>
  <c r="T69" i="44"/>
  <c r="U69" i="48"/>
  <c r="U69" i="44"/>
  <c r="W69" i="48" l="1"/>
  <c r="V69" i="48"/>
  <c r="T70" i="48"/>
  <c r="W69" i="44"/>
  <c r="V69" i="44"/>
  <c r="T70" i="44"/>
  <c r="U70" i="48"/>
  <c r="U70" i="44"/>
  <c r="W70" i="48" l="1"/>
  <c r="V70" i="48"/>
  <c r="T71" i="48"/>
  <c r="W70" i="44"/>
  <c r="V70" i="44"/>
  <c r="T71" i="44"/>
  <c r="U71" i="48"/>
  <c r="U71" i="44"/>
  <c r="W71" i="48" l="1"/>
  <c r="V71" i="48"/>
  <c r="T72" i="48"/>
  <c r="W71" i="44"/>
  <c r="V71" i="44"/>
  <c r="T72" i="44"/>
  <c r="U72" i="48"/>
  <c r="U72" i="44"/>
  <c r="W72" i="48" l="1"/>
  <c r="V72" i="48"/>
  <c r="T73" i="48"/>
  <c r="W72" i="44"/>
  <c r="V72" i="44"/>
  <c r="T73" i="44"/>
  <c r="U73" i="44"/>
  <c r="U73" i="48"/>
  <c r="W73" i="48" l="1"/>
  <c r="V73" i="48"/>
  <c r="T74" i="48"/>
  <c r="T75" i="48" s="1"/>
  <c r="W73" i="44"/>
  <c r="V73" i="44"/>
  <c r="T74" i="44"/>
  <c r="U74" i="44"/>
  <c r="U74" i="48"/>
  <c r="U75" i="48"/>
  <c r="V74" i="48" l="1"/>
  <c r="W74" i="48"/>
  <c r="W75" i="48"/>
  <c r="V75" i="48"/>
  <c r="T76" i="48"/>
  <c r="W74" i="44"/>
  <c r="V74" i="44"/>
  <c r="T75" i="44"/>
  <c r="U75" i="44"/>
  <c r="U76" i="48"/>
  <c r="W76" i="48" l="1"/>
  <c r="V76" i="48"/>
  <c r="T77" i="48"/>
  <c r="W75" i="44"/>
  <c r="V75" i="44"/>
  <c r="T76" i="44"/>
  <c r="U77" i="48"/>
  <c r="U76" i="44"/>
  <c r="W77" i="48" l="1"/>
  <c r="V77" i="48"/>
  <c r="T78" i="48"/>
  <c r="W76" i="44"/>
  <c r="V76" i="44"/>
  <c r="T77" i="44"/>
  <c r="U77" i="44"/>
  <c r="U78" i="48"/>
  <c r="W78" i="48" l="1"/>
  <c r="V78" i="48"/>
  <c r="T79" i="48"/>
  <c r="W77" i="44"/>
  <c r="V77" i="44"/>
  <c r="T78" i="44"/>
  <c r="U79" i="48"/>
  <c r="U78" i="44"/>
  <c r="W79" i="48" l="1"/>
  <c r="V79" i="48"/>
  <c r="T80" i="48"/>
  <c r="W78" i="44"/>
  <c r="V78" i="44"/>
  <c r="T79" i="44"/>
  <c r="U79" i="44"/>
  <c r="U80" i="48"/>
  <c r="W80" i="48" l="1"/>
  <c r="V80" i="48"/>
  <c r="T81" i="48"/>
  <c r="W79" i="44"/>
  <c r="V79" i="44"/>
  <c r="T80" i="44"/>
  <c r="U80" i="44"/>
  <c r="U81" i="48"/>
  <c r="W81" i="48" l="1"/>
  <c r="V81" i="48"/>
  <c r="T82" i="48"/>
  <c r="W80" i="44"/>
  <c r="V80" i="44"/>
  <c r="T81" i="44"/>
  <c r="U82" i="48"/>
  <c r="U81" i="44"/>
  <c r="W82" i="48" l="1"/>
  <c r="V82" i="48"/>
  <c r="T83" i="48"/>
  <c r="W81" i="44"/>
  <c r="V81" i="44"/>
  <c r="T82" i="44"/>
  <c r="U82" i="44"/>
  <c r="U83" i="48"/>
  <c r="W83" i="48" l="1"/>
  <c r="V83" i="48"/>
  <c r="T84" i="48"/>
  <c r="W82" i="44"/>
  <c r="V82" i="44"/>
  <c r="T83" i="44"/>
  <c r="U83" i="44"/>
  <c r="U84" i="48"/>
  <c r="W84" i="48" l="1"/>
  <c r="V84" i="48"/>
  <c r="T85" i="48"/>
  <c r="W83" i="44"/>
  <c r="V83" i="44"/>
  <c r="T84" i="44"/>
  <c r="U84" i="44"/>
  <c r="U85" i="48"/>
  <c r="W85" i="48" l="1"/>
  <c r="V85" i="48"/>
  <c r="T86" i="48"/>
  <c r="W84" i="44"/>
  <c r="V84" i="44"/>
  <c r="T85" i="44"/>
  <c r="U86" i="48"/>
  <c r="U85" i="44"/>
  <c r="W86" i="48" l="1"/>
  <c r="V86" i="48"/>
  <c r="T87" i="48"/>
  <c r="W85" i="44"/>
  <c r="V85" i="44"/>
  <c r="T86" i="44"/>
  <c r="U87" i="48"/>
  <c r="U86" i="44"/>
  <c r="W87" i="48" l="1"/>
  <c r="V87" i="48"/>
  <c r="T88" i="48"/>
  <c r="W86" i="44"/>
  <c r="V86" i="44"/>
  <c r="T87" i="44"/>
  <c r="U87" i="44"/>
  <c r="U88" i="48"/>
  <c r="W88" i="48" l="1"/>
  <c r="V88" i="48"/>
  <c r="T89" i="48"/>
  <c r="W87" i="44"/>
  <c r="V87" i="44"/>
  <c r="T88" i="44"/>
  <c r="U88" i="44"/>
  <c r="U89" i="48"/>
  <c r="W89" i="48" l="1"/>
  <c r="V89" i="48"/>
  <c r="T90" i="48"/>
  <c r="W88" i="44"/>
  <c r="V88" i="44"/>
  <c r="T89" i="44"/>
  <c r="U89" i="44"/>
  <c r="U90" i="48"/>
  <c r="W90" i="48" l="1"/>
  <c r="V90" i="48"/>
  <c r="T91" i="48"/>
  <c r="W89" i="44"/>
  <c r="V89" i="44"/>
  <c r="T90" i="44"/>
  <c r="U91" i="48"/>
  <c r="U90" i="44"/>
  <c r="W91" i="48" l="1"/>
  <c r="V91" i="48"/>
  <c r="T92" i="48"/>
  <c r="W90" i="44"/>
  <c r="V90" i="44"/>
  <c r="T91" i="44"/>
  <c r="U91" i="44"/>
  <c r="U92" i="48"/>
  <c r="W92" i="48" l="1"/>
  <c r="V92" i="48"/>
  <c r="T93" i="48"/>
  <c r="W91" i="44"/>
  <c r="V91" i="44"/>
  <c r="T92" i="44"/>
  <c r="U93" i="48"/>
  <c r="U92" i="44"/>
  <c r="W93" i="48" l="1"/>
  <c r="V93" i="48"/>
  <c r="T94" i="48"/>
  <c r="W92" i="44"/>
  <c r="V92" i="44"/>
  <c r="T93" i="44"/>
  <c r="U94" i="48"/>
  <c r="U93" i="44"/>
  <c r="W94" i="48" l="1"/>
  <c r="V94" i="48"/>
  <c r="T95" i="48"/>
  <c r="W93" i="44"/>
  <c r="V93" i="44"/>
  <c r="T94" i="44"/>
  <c r="U94" i="44"/>
  <c r="U95" i="48"/>
  <c r="W95" i="48" l="1"/>
  <c r="V95" i="48"/>
  <c r="T96" i="48"/>
  <c r="W94" i="44"/>
  <c r="V94" i="44"/>
  <c r="T95" i="44"/>
  <c r="U95" i="44"/>
  <c r="U96" i="48"/>
  <c r="W96" i="48" l="1"/>
  <c r="V96" i="48"/>
  <c r="T97" i="48"/>
  <c r="W95" i="44"/>
  <c r="V95" i="44"/>
  <c r="T96" i="44"/>
  <c r="U96" i="44"/>
  <c r="U97" i="48"/>
  <c r="W97" i="48" l="1"/>
  <c r="V97" i="48"/>
  <c r="T98" i="48"/>
  <c r="W96" i="44"/>
  <c r="V96" i="44"/>
  <c r="T97" i="44"/>
  <c r="U97" i="44"/>
  <c r="U98" i="48"/>
  <c r="W98" i="48" l="1"/>
  <c r="V98" i="48"/>
  <c r="T99" i="48"/>
  <c r="W97" i="44"/>
  <c r="V97" i="44"/>
  <c r="T98" i="44"/>
  <c r="U99" i="48"/>
  <c r="U98" i="44"/>
  <c r="W99" i="48" l="1"/>
  <c r="V99" i="48"/>
  <c r="T100" i="48"/>
  <c r="W98" i="44"/>
  <c r="V98" i="44"/>
  <c r="T99" i="44"/>
  <c r="U99" i="44"/>
  <c r="U100" i="48"/>
  <c r="W100" i="48" l="1"/>
  <c r="V100" i="48"/>
  <c r="T101" i="48"/>
  <c r="W99" i="44"/>
  <c r="V99" i="44"/>
  <c r="T100" i="44"/>
  <c r="U100" i="44"/>
  <c r="U101" i="48"/>
  <c r="W101" i="48" l="1"/>
  <c r="V101" i="48"/>
  <c r="T102" i="48"/>
  <c r="W100" i="44"/>
  <c r="V100" i="44"/>
  <c r="T101" i="44"/>
  <c r="U102" i="48"/>
  <c r="U101" i="44"/>
  <c r="W102" i="48" l="1"/>
  <c r="V102" i="48"/>
  <c r="T103" i="48"/>
  <c r="W101" i="44"/>
  <c r="V101" i="44"/>
  <c r="T102" i="44"/>
  <c r="U102" i="44"/>
  <c r="U103" i="48"/>
  <c r="W103" i="48" l="1"/>
  <c r="V103" i="48"/>
  <c r="T104" i="48"/>
  <c r="W102" i="44"/>
  <c r="V102" i="44"/>
  <c r="T103" i="44"/>
  <c r="U104" i="48"/>
  <c r="U103" i="44"/>
  <c r="W104" i="48" l="1"/>
  <c r="V104" i="48"/>
  <c r="T105" i="48"/>
  <c r="W103" i="44"/>
  <c r="V103" i="44"/>
  <c r="T104" i="44"/>
  <c r="U105" i="48"/>
  <c r="U104" i="44"/>
  <c r="W105" i="48" l="1"/>
  <c r="V105" i="48"/>
  <c r="T106" i="48"/>
  <c r="W104" i="44"/>
  <c r="V104" i="44"/>
  <c r="T105" i="44"/>
  <c r="U105" i="44"/>
  <c r="U106" i="48"/>
  <c r="W106" i="48" l="1"/>
  <c r="V106" i="48"/>
  <c r="T107" i="48"/>
  <c r="W105" i="44"/>
  <c r="V105" i="44"/>
  <c r="T106" i="44"/>
  <c r="U106" i="44"/>
  <c r="U107" i="48"/>
  <c r="W107" i="48" l="1"/>
  <c r="V107" i="48"/>
  <c r="T108" i="48"/>
  <c r="W106" i="44"/>
  <c r="V106" i="44"/>
  <c r="T107" i="44"/>
  <c r="U108" i="48"/>
  <c r="U107" i="44"/>
  <c r="W108" i="48" l="1"/>
  <c r="V108" i="48"/>
  <c r="T109" i="48"/>
  <c r="W107" i="44"/>
  <c r="V107" i="44"/>
  <c r="T108" i="44"/>
  <c r="U109" i="48"/>
  <c r="U108" i="44"/>
  <c r="W109" i="48" l="1"/>
  <c r="V109" i="48"/>
  <c r="T110" i="48"/>
  <c r="W108" i="44"/>
  <c r="V108" i="44"/>
  <c r="T109" i="44"/>
  <c r="U109" i="44"/>
  <c r="U110" i="48"/>
  <c r="W110" i="48" l="1"/>
  <c r="V110" i="48"/>
  <c r="T111" i="48"/>
  <c r="W109" i="44"/>
  <c r="V109" i="44"/>
  <c r="T110" i="44"/>
  <c r="U110" i="44"/>
  <c r="U111" i="48"/>
  <c r="W111" i="48" l="1"/>
  <c r="V111" i="48"/>
  <c r="T112" i="48"/>
  <c r="W110" i="44"/>
  <c r="V110" i="44"/>
  <c r="T111" i="44"/>
  <c r="U112" i="48"/>
  <c r="U111" i="44"/>
  <c r="W112" i="48" l="1"/>
  <c r="V112" i="48"/>
  <c r="T113" i="48"/>
  <c r="W111" i="44"/>
  <c r="V111" i="44"/>
  <c r="T112" i="44"/>
  <c r="U113" i="48"/>
  <c r="U112" i="44"/>
  <c r="W113" i="48" l="1"/>
  <c r="V113" i="48"/>
  <c r="T114" i="48"/>
  <c r="W112" i="44"/>
  <c r="V112" i="44"/>
  <c r="T113" i="44"/>
  <c r="U114" i="48"/>
  <c r="U113" i="44"/>
  <c r="W114" i="48" l="1"/>
  <c r="V114" i="48"/>
  <c r="T115" i="48"/>
  <c r="W113" i="44"/>
  <c r="V113" i="44"/>
  <c r="T114" i="44"/>
  <c r="U114" i="44"/>
  <c r="U115" i="48"/>
  <c r="W115" i="48" l="1"/>
  <c r="V115" i="48"/>
  <c r="T116" i="48"/>
  <c r="W114" i="44"/>
  <c r="V114" i="44"/>
  <c r="T115" i="44"/>
  <c r="U115" i="44"/>
  <c r="U116" i="48"/>
  <c r="W116" i="48" l="1"/>
  <c r="V116" i="48"/>
  <c r="T117" i="48"/>
  <c r="W115" i="44"/>
  <c r="V115" i="44"/>
  <c r="T116" i="44"/>
  <c r="U117" i="48"/>
  <c r="U116" i="44"/>
  <c r="W117" i="48" l="1"/>
  <c r="V117" i="48"/>
  <c r="T118" i="48"/>
  <c r="W116" i="44"/>
  <c r="V116" i="44"/>
  <c r="T117" i="44"/>
  <c r="U117" i="44"/>
  <c r="U118" i="48"/>
  <c r="W118" i="48" l="1"/>
  <c r="V118" i="48"/>
  <c r="T119" i="48"/>
  <c r="W117" i="44"/>
  <c r="V117" i="44"/>
  <c r="T118" i="44"/>
  <c r="U118" i="44"/>
  <c r="U119" i="48"/>
  <c r="W119" i="48" l="1"/>
  <c r="V119" i="48"/>
  <c r="T120" i="48"/>
  <c r="W118" i="44"/>
  <c r="V118" i="44"/>
  <c r="T119" i="44"/>
  <c r="U119" i="44"/>
  <c r="U120" i="48"/>
  <c r="W120" i="48" l="1"/>
  <c r="V120" i="48"/>
  <c r="T121" i="48"/>
  <c r="W119" i="44"/>
  <c r="V119" i="44"/>
  <c r="T120" i="44"/>
  <c r="U120" i="44"/>
  <c r="U121" i="48"/>
  <c r="W121" i="48" l="1"/>
  <c r="V121" i="48"/>
  <c r="T122" i="48"/>
  <c r="W120" i="44"/>
  <c r="V120" i="44"/>
  <c r="T121" i="44"/>
  <c r="U122" i="48"/>
  <c r="U121" i="44"/>
  <c r="W122" i="48" l="1"/>
  <c r="V122" i="48"/>
  <c r="T123" i="48"/>
  <c r="W121" i="44"/>
  <c r="V121" i="44"/>
  <c r="T122" i="44"/>
  <c r="U122" i="44"/>
  <c r="U123" i="48"/>
  <c r="W123" i="48" l="1"/>
  <c r="V123" i="48"/>
  <c r="T124" i="48"/>
  <c r="W122" i="44"/>
  <c r="V122" i="44"/>
  <c r="T123" i="44"/>
  <c r="U123" i="44"/>
  <c r="U124" i="48"/>
  <c r="W124" i="48" l="1"/>
  <c r="V124" i="48"/>
  <c r="T125" i="48"/>
  <c r="W123" i="44"/>
  <c r="V123" i="44"/>
  <c r="T124" i="44"/>
  <c r="U125" i="48"/>
  <c r="U124" i="44"/>
  <c r="W125" i="48" l="1"/>
  <c r="V125" i="48"/>
  <c r="T126" i="48"/>
  <c r="W124" i="44"/>
  <c r="V124" i="44"/>
  <c r="T125" i="44"/>
  <c r="U125" i="44"/>
  <c r="U126" i="48"/>
  <c r="W126" i="48" l="1"/>
  <c r="V126" i="48"/>
  <c r="T127" i="48"/>
  <c r="W125" i="44"/>
  <c r="V125" i="44"/>
  <c r="T126" i="44"/>
  <c r="U127" i="48"/>
  <c r="U126" i="44"/>
  <c r="W127" i="48" l="1"/>
  <c r="V127" i="48"/>
  <c r="T128" i="48"/>
  <c r="W126" i="44"/>
  <c r="V126" i="44"/>
  <c r="T127" i="44"/>
  <c r="U127" i="44"/>
  <c r="U128" i="48"/>
  <c r="W128" i="48" l="1"/>
  <c r="V128" i="48"/>
  <c r="T129" i="48"/>
  <c r="W127" i="44"/>
  <c r="V127" i="44"/>
  <c r="T128" i="44"/>
  <c r="U128" i="44"/>
  <c r="U129" i="48"/>
  <c r="W129" i="48" l="1"/>
  <c r="V129" i="48"/>
  <c r="T130" i="48"/>
  <c r="W128" i="44"/>
  <c r="V128" i="44"/>
  <c r="T129" i="44"/>
  <c r="U130" i="48"/>
  <c r="U129" i="44"/>
  <c r="W130" i="48" l="1"/>
  <c r="V130" i="48"/>
  <c r="T131" i="48"/>
  <c r="W129" i="44"/>
  <c r="V129" i="44"/>
  <c r="T130" i="44"/>
  <c r="U130" i="44"/>
  <c r="U131" i="48"/>
  <c r="W131" i="48" l="1"/>
  <c r="V131" i="48"/>
  <c r="T132" i="48"/>
  <c r="W130" i="44"/>
  <c r="V130" i="44"/>
  <c r="T131" i="44"/>
  <c r="U132" i="48"/>
  <c r="U131" i="44"/>
  <c r="W132" i="48" l="1"/>
  <c r="V132" i="48"/>
  <c r="T133" i="48"/>
  <c r="W131" i="44"/>
  <c r="V131" i="44"/>
  <c r="T132" i="44"/>
  <c r="U132" i="44"/>
  <c r="U133" i="48"/>
  <c r="W133" i="48" l="1"/>
  <c r="V133" i="48"/>
  <c r="T134" i="48"/>
  <c r="W132" i="44"/>
  <c r="V132" i="44"/>
  <c r="T133" i="44"/>
  <c r="U134" i="48"/>
  <c r="U133" i="44"/>
  <c r="W134" i="48" l="1"/>
  <c r="V134" i="48"/>
  <c r="T135" i="48"/>
  <c r="W133" i="44"/>
  <c r="V133" i="44"/>
  <c r="T134" i="44"/>
  <c r="U135" i="48"/>
  <c r="U134" i="44"/>
  <c r="W135" i="48" l="1"/>
  <c r="V135" i="48"/>
  <c r="T136" i="48"/>
  <c r="W134" i="44"/>
  <c r="V134" i="44"/>
  <c r="T135" i="44"/>
  <c r="U135" i="44"/>
  <c r="U136" i="48"/>
  <c r="W136" i="48" l="1"/>
  <c r="V136" i="48"/>
  <c r="T137" i="48"/>
  <c r="W135" i="44"/>
  <c r="V135" i="44"/>
  <c r="T136" i="44"/>
  <c r="U137" i="48"/>
  <c r="U136" i="44"/>
  <c r="W137" i="48" l="1"/>
  <c r="V137" i="48"/>
  <c r="T138" i="48"/>
  <c r="W136" i="44"/>
  <c r="V136" i="44"/>
  <c r="T137" i="44"/>
  <c r="U138" i="48"/>
  <c r="U137" i="44"/>
  <c r="W138" i="48" l="1"/>
  <c r="V138" i="48"/>
  <c r="T139" i="48"/>
  <c r="W137" i="44"/>
  <c r="V137" i="44"/>
  <c r="T138" i="44"/>
  <c r="U138" i="44"/>
  <c r="U139" i="48"/>
  <c r="W139" i="48" l="1"/>
  <c r="V139" i="48"/>
  <c r="T140" i="48"/>
  <c r="W138" i="44"/>
  <c r="V138" i="44"/>
  <c r="T139" i="44"/>
  <c r="U139" i="44"/>
  <c r="U140" i="48"/>
  <c r="W140" i="48" l="1"/>
  <c r="V140" i="48"/>
  <c r="T141" i="48"/>
  <c r="W139" i="44"/>
  <c r="V139" i="44"/>
  <c r="T140" i="44"/>
  <c r="U140" i="44"/>
  <c r="U141" i="48"/>
  <c r="W141" i="48" l="1"/>
  <c r="V141" i="48"/>
  <c r="T142" i="48"/>
  <c r="W140" i="44"/>
  <c r="V140" i="44"/>
  <c r="T141" i="44"/>
  <c r="U142" i="48"/>
  <c r="U141" i="44"/>
  <c r="W142" i="48" l="1"/>
  <c r="V142" i="48"/>
  <c r="T143" i="48"/>
  <c r="W141" i="44"/>
  <c r="V141" i="44"/>
  <c r="T142" i="44"/>
  <c r="U143" i="48"/>
  <c r="U142" i="44"/>
  <c r="W143" i="48" l="1"/>
  <c r="V143" i="48"/>
  <c r="T144" i="48"/>
  <c r="W142" i="44"/>
  <c r="V142" i="44"/>
  <c r="T143" i="44"/>
  <c r="U144" i="48"/>
  <c r="U143" i="44"/>
  <c r="W144" i="48" l="1"/>
  <c r="V144" i="48"/>
  <c r="T145" i="48"/>
  <c r="W143" i="44"/>
  <c r="V143" i="44"/>
  <c r="T144" i="44"/>
  <c r="U144" i="44"/>
  <c r="U145" i="48"/>
  <c r="W145" i="48" l="1"/>
  <c r="V145" i="48"/>
  <c r="T146" i="48"/>
  <c r="W144" i="44"/>
  <c r="V144" i="44"/>
  <c r="T145" i="44"/>
  <c r="U145" i="44"/>
  <c r="U146" i="48"/>
  <c r="W146" i="48" l="1"/>
  <c r="V146" i="48"/>
  <c r="T147" i="48"/>
  <c r="W145" i="44"/>
  <c r="V145" i="44"/>
  <c r="T146" i="44"/>
  <c r="U147" i="48"/>
  <c r="U146" i="44"/>
  <c r="W147" i="48" l="1"/>
  <c r="V147" i="48"/>
  <c r="T148" i="48"/>
  <c r="W146" i="44"/>
  <c r="V146" i="44"/>
  <c r="T147" i="44"/>
  <c r="U148" i="48"/>
  <c r="U147" i="44"/>
  <c r="W148" i="48" l="1"/>
  <c r="V148" i="48"/>
  <c r="T149" i="48"/>
  <c r="W147" i="44"/>
  <c r="V147" i="44"/>
  <c r="T148" i="44"/>
  <c r="U149" i="48"/>
  <c r="U148" i="44"/>
  <c r="W149" i="48" l="1"/>
  <c r="V149" i="48"/>
  <c r="T150" i="48"/>
  <c r="W148" i="44"/>
  <c r="V148" i="44"/>
  <c r="T149" i="44"/>
  <c r="U150" i="48"/>
  <c r="U149" i="44"/>
  <c r="W150" i="48" l="1"/>
  <c r="V150" i="48"/>
  <c r="T151" i="48"/>
  <c r="W149" i="44"/>
  <c r="V149" i="44"/>
  <c r="T150" i="44"/>
  <c r="U150" i="44"/>
  <c r="U151" i="48"/>
  <c r="W151" i="48" l="1"/>
  <c r="V151" i="48"/>
  <c r="T152" i="48"/>
  <c r="W150" i="44"/>
  <c r="V150" i="44"/>
  <c r="T151" i="44"/>
  <c r="U151" i="44"/>
  <c r="U152" i="48"/>
  <c r="W152" i="48" l="1"/>
  <c r="V152" i="48"/>
  <c r="T153" i="48"/>
  <c r="W151" i="44"/>
  <c r="V151" i="44"/>
  <c r="T152" i="44"/>
  <c r="U153" i="48"/>
  <c r="U152" i="44"/>
  <c r="W153" i="48" l="1"/>
  <c r="V153" i="48"/>
  <c r="T154" i="48"/>
  <c r="W152" i="44"/>
  <c r="V152" i="44"/>
  <c r="T153" i="44"/>
  <c r="U154" i="48"/>
  <c r="U153" i="44"/>
  <c r="W154" i="48" l="1"/>
  <c r="V154" i="48"/>
  <c r="T155" i="48"/>
  <c r="W153" i="44"/>
  <c r="V153" i="44"/>
  <c r="T154" i="44"/>
  <c r="U155" i="48"/>
  <c r="U154" i="44"/>
  <c r="W155" i="48" l="1"/>
  <c r="V155" i="48"/>
  <c r="T156" i="48"/>
  <c r="W154" i="44"/>
  <c r="V154" i="44"/>
  <c r="T155" i="44"/>
  <c r="U155" i="44"/>
  <c r="U156" i="48"/>
  <c r="W156" i="48" l="1"/>
  <c r="V156" i="48"/>
  <c r="T157" i="48"/>
  <c r="W155" i="44"/>
  <c r="V155" i="44"/>
  <c r="T156" i="44"/>
  <c r="U157" i="48"/>
  <c r="U156" i="44"/>
  <c r="W157" i="48" l="1"/>
  <c r="V157" i="48"/>
  <c r="T158" i="48"/>
  <c r="W156" i="44"/>
  <c r="V156" i="44"/>
  <c r="T157" i="44"/>
  <c r="U158" i="48"/>
  <c r="U157" i="44"/>
  <c r="W158" i="48" l="1"/>
  <c r="V158" i="48"/>
  <c r="T159" i="48"/>
  <c r="W157" i="44"/>
  <c r="V157" i="44"/>
  <c r="T158" i="44"/>
  <c r="U159" i="48"/>
  <c r="U158" i="44"/>
  <c r="W159" i="48" l="1"/>
  <c r="V159" i="48"/>
  <c r="T160" i="48"/>
  <c r="W158" i="44"/>
  <c r="V158" i="44"/>
  <c r="T159" i="44"/>
  <c r="U160" i="48"/>
  <c r="U159" i="44"/>
  <c r="W160" i="48" l="1"/>
  <c r="V160" i="48"/>
  <c r="T161" i="48"/>
  <c r="W159" i="44"/>
  <c r="V159" i="44"/>
  <c r="T160" i="44"/>
  <c r="U161" i="48"/>
  <c r="U160" i="44"/>
  <c r="W161" i="48" l="1"/>
  <c r="V161" i="48"/>
  <c r="T162" i="48"/>
  <c r="W160" i="44"/>
  <c r="V160" i="44"/>
  <c r="T161" i="44"/>
  <c r="U162" i="48"/>
  <c r="U161" i="44"/>
  <c r="W162" i="48" l="1"/>
  <c r="V162" i="48"/>
  <c r="T163" i="48"/>
  <c r="W161" i="44"/>
  <c r="V161" i="44"/>
  <c r="T162" i="44"/>
  <c r="U163" i="48"/>
  <c r="U162" i="44"/>
  <c r="W163" i="48" l="1"/>
  <c r="V163" i="48"/>
  <c r="T164" i="48"/>
  <c r="W162" i="44"/>
  <c r="V162" i="44"/>
  <c r="T163" i="44"/>
  <c r="U164" i="48"/>
  <c r="U163" i="44"/>
  <c r="W164" i="48" l="1"/>
  <c r="V164" i="48"/>
  <c r="T165" i="48"/>
  <c r="W163" i="44"/>
  <c r="V163" i="44"/>
  <c r="T164" i="44"/>
  <c r="U165" i="48"/>
  <c r="U164" i="44"/>
  <c r="W165" i="48" l="1"/>
  <c r="V165" i="48"/>
  <c r="T166" i="48"/>
  <c r="W164" i="44"/>
  <c r="V164" i="44"/>
  <c r="T165" i="44"/>
  <c r="U165" i="44"/>
  <c r="U166" i="48"/>
  <c r="W166" i="48" l="1"/>
  <c r="V166" i="48"/>
  <c r="T167" i="48"/>
  <c r="W165" i="44"/>
  <c r="V165" i="44"/>
  <c r="T166" i="44"/>
  <c r="U167" i="48"/>
  <c r="U166" i="44"/>
  <c r="W167" i="48" l="1"/>
  <c r="V167" i="48"/>
  <c r="T168" i="48"/>
  <c r="W166" i="44"/>
  <c r="V166" i="44"/>
  <c r="T167" i="44"/>
  <c r="U167" i="44"/>
  <c r="U168" i="48"/>
  <c r="W168" i="48" l="1"/>
  <c r="V168" i="48"/>
  <c r="T169" i="48"/>
  <c r="W167" i="44"/>
  <c r="V167" i="44"/>
  <c r="T168" i="44"/>
  <c r="U168" i="44"/>
  <c r="U169" i="48"/>
  <c r="W169" i="48" l="1"/>
  <c r="V169" i="48"/>
  <c r="T170" i="48"/>
  <c r="W168" i="44"/>
  <c r="V168" i="44"/>
  <c r="T169" i="44"/>
  <c r="U170" i="48"/>
  <c r="U169" i="44"/>
  <c r="W170" i="48" l="1"/>
  <c r="V170" i="48"/>
  <c r="T171" i="48"/>
  <c r="W169" i="44"/>
  <c r="V169" i="44"/>
  <c r="T170" i="44"/>
  <c r="U170" i="44"/>
  <c r="U171" i="48"/>
  <c r="W171" i="48" l="1"/>
  <c r="V171" i="48"/>
  <c r="T172" i="48"/>
  <c r="W170" i="44"/>
  <c r="V170" i="44"/>
  <c r="T171" i="44"/>
  <c r="U171" i="44"/>
  <c r="U172" i="48"/>
  <c r="W172" i="48" l="1"/>
  <c r="V172" i="48"/>
  <c r="T173" i="48"/>
  <c r="W171" i="44"/>
  <c r="V171" i="44"/>
  <c r="T172" i="44"/>
  <c r="U173" i="48"/>
  <c r="U172" i="44"/>
  <c r="W173" i="48" l="1"/>
  <c r="V173" i="48"/>
  <c r="T174" i="48"/>
  <c r="W172" i="44"/>
  <c r="V172" i="44"/>
  <c r="T173" i="44"/>
  <c r="U173" i="44"/>
  <c r="U174" i="48"/>
  <c r="W174" i="48" l="1"/>
  <c r="V174" i="48"/>
  <c r="T175" i="48"/>
  <c r="W173" i="44"/>
  <c r="V173" i="44"/>
  <c r="T174" i="44"/>
  <c r="U175" i="48"/>
  <c r="U174" i="44"/>
  <c r="W175" i="48" l="1"/>
  <c r="V175" i="48"/>
  <c r="T176" i="48"/>
  <c r="W174" i="44"/>
  <c r="V174" i="44"/>
  <c r="T175" i="44"/>
  <c r="U175" i="44"/>
  <c r="U176" i="48"/>
  <c r="W176" i="48" l="1"/>
  <c r="V176" i="48"/>
  <c r="T177" i="48"/>
  <c r="W175" i="44"/>
  <c r="V175" i="44"/>
  <c r="T176" i="44"/>
  <c r="U177" i="48"/>
  <c r="U176" i="44"/>
  <c r="W177" i="48" l="1"/>
  <c r="V177" i="48"/>
  <c r="T178" i="48"/>
  <c r="W176" i="44"/>
  <c r="V176" i="44"/>
  <c r="T177" i="44"/>
  <c r="U178" i="48"/>
  <c r="U177" i="44"/>
  <c r="W178" i="48" l="1"/>
  <c r="V178" i="48"/>
  <c r="T179" i="48"/>
  <c r="W177" i="44"/>
  <c r="V177" i="44"/>
  <c r="T178" i="44"/>
  <c r="U178" i="44"/>
  <c r="U179" i="48"/>
  <c r="W179" i="48" l="1"/>
  <c r="W178" i="44"/>
  <c r="V178" i="44"/>
  <c r="T179" i="44"/>
  <c r="U179" i="44"/>
  <c r="W179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K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D4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Object reference of discount curve constructed from rates table above.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K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D4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Object reference of discount curve constructed from rates table above.</t>
        </r>
      </text>
    </comment>
  </commentList>
</comments>
</file>

<file path=xl/sharedStrings.xml><?xml version="1.0" encoding="utf-8"?>
<sst xmlns="http://schemas.openxmlformats.org/spreadsheetml/2006/main" count="247" uniqueCount="153">
  <si>
    <t>Date</t>
  </si>
  <si>
    <t>DF</t>
  </si>
  <si>
    <t>f</t>
  </si>
  <si>
    <t>r</t>
  </si>
  <si>
    <t>Graphs</t>
  </si>
  <si>
    <t>Tenor</t>
  </si>
  <si>
    <t>Contact</t>
  </si>
  <si>
    <t>Email:</t>
  </si>
  <si>
    <t>Generated Discount Curve</t>
  </si>
  <si>
    <t>Curve Object</t>
  </si>
  <si>
    <t>Time (sec)</t>
  </si>
  <si>
    <t>Curve Characteristics</t>
  </si>
  <si>
    <t>IR Term Structure</t>
  </si>
  <si>
    <t>Boostrapping a Discount Curve</t>
  </si>
  <si>
    <t>3m</t>
  </si>
  <si>
    <t>3y</t>
  </si>
  <si>
    <t>10y</t>
  </si>
  <si>
    <t>Instrument</t>
  </si>
  <si>
    <t>AdjRate</t>
  </si>
  <si>
    <t>Bond Futures</t>
  </si>
  <si>
    <t>IndexName</t>
  </si>
  <si>
    <t>IndexTenor</t>
  </si>
  <si>
    <t>3M</t>
  </si>
  <si>
    <t>Algorithm</t>
  </si>
  <si>
    <t>6M</t>
  </si>
  <si>
    <t>1M</t>
  </si>
  <si>
    <t>Forward Curve</t>
  </si>
  <si>
    <t>Index Tenor</t>
  </si>
  <si>
    <t>DayCount</t>
  </si>
  <si>
    <t>Sydney</t>
  </si>
  <si>
    <t>London</t>
  </si>
  <si>
    <t>ACT/365.FIXED</t>
  </si>
  <si>
    <t>London-Sydney</t>
  </si>
  <si>
    <t>Frequency</t>
  </si>
  <si>
    <t>DayCountConventions</t>
  </si>
  <si>
    <t>Calendars</t>
  </si>
  <si>
    <t>ACT/360</t>
  </si>
  <si>
    <t>30E/360</t>
  </si>
  <si>
    <t>30/360</t>
  </si>
  <si>
    <t>1/1</t>
  </si>
  <si>
    <t>ACT/ACT.AFB</t>
  </si>
  <si>
    <t>ACT/ACT.ISDA</t>
  </si>
  <si>
    <t>ACT/ACT.ISMA</t>
  </si>
  <si>
    <t>Configuration</t>
  </si>
  <si>
    <t>1D</t>
  </si>
  <si>
    <t>2M</t>
  </si>
  <si>
    <t>3Y</t>
  </si>
  <si>
    <t>4Y</t>
  </si>
  <si>
    <t>5Y</t>
  </si>
  <si>
    <t>7Y</t>
  </si>
  <si>
    <t>10Y</t>
  </si>
  <si>
    <t>15Y</t>
  </si>
  <si>
    <t>20Y</t>
  </si>
  <si>
    <t>4M</t>
  </si>
  <si>
    <t>12M</t>
  </si>
  <si>
    <t>1Y</t>
  </si>
  <si>
    <t>Short-Physical</t>
  </si>
  <si>
    <t>Swap</t>
  </si>
  <si>
    <t xml:space="preserve">CASH      </t>
  </si>
  <si>
    <t xml:space="preserve">01YR(Q)   </t>
  </si>
  <si>
    <t xml:space="preserve">01MO      </t>
  </si>
  <si>
    <t xml:space="preserve">02YR(Q)   </t>
  </si>
  <si>
    <t xml:space="preserve">02MO      </t>
  </si>
  <si>
    <t xml:space="preserve">03YR(Q)   </t>
  </si>
  <si>
    <t xml:space="preserve">03MO      </t>
  </si>
  <si>
    <t xml:space="preserve">04YR(S)   </t>
  </si>
  <si>
    <t xml:space="preserve">04MO      </t>
  </si>
  <si>
    <t xml:space="preserve">05YR(S)   </t>
  </si>
  <si>
    <t xml:space="preserve">05MO      </t>
  </si>
  <si>
    <t xml:space="preserve">07YR(S)   </t>
  </si>
  <si>
    <t xml:space="preserve">06MO      </t>
  </si>
  <si>
    <t xml:space="preserve">10YR(S)   </t>
  </si>
  <si>
    <t xml:space="preserve">15YR(S)   </t>
  </si>
  <si>
    <t xml:space="preserve">20YR(S)   </t>
  </si>
  <si>
    <t xml:space="preserve">25YR(S)   </t>
  </si>
  <si>
    <t xml:space="preserve">30YR(S)   </t>
  </si>
  <si>
    <t>25Y</t>
  </si>
  <si>
    <t>30Y</t>
  </si>
  <si>
    <t>5M</t>
  </si>
  <si>
    <t>AUSWIT1 Curncy</t>
  </si>
  <si>
    <t>AUSWIT2 Curncy</t>
  </si>
  <si>
    <t>AUSWIT3 Curncy</t>
  </si>
  <si>
    <t>AUSWIT4 Curncy</t>
  </si>
  <si>
    <t>AUSWIT5 Curncy</t>
  </si>
  <si>
    <t>AUSWIT7 Curncy</t>
  </si>
  <si>
    <t>AUSWIT8 Curncy</t>
  </si>
  <si>
    <t>AUSWIT9 Curncy</t>
  </si>
  <si>
    <t>AUSWIT10 Curncy</t>
  </si>
  <si>
    <t>AUSWIT12 Curncy</t>
  </si>
  <si>
    <t>AUSWIT15 Curncy</t>
  </si>
  <si>
    <t>AUSWIT20 Curncy</t>
  </si>
  <si>
    <t>AUSWIT25 Curncy</t>
  </si>
  <si>
    <t>AUSWIT30 Curncy</t>
  </si>
  <si>
    <t xml:space="preserve">8 YR(S)   </t>
  </si>
  <si>
    <t xml:space="preserve">9YR(S)   </t>
  </si>
  <si>
    <t xml:space="preserve">12YR(S)   </t>
  </si>
  <si>
    <t>LAST_PRICE</t>
  </si>
  <si>
    <t>2Y</t>
  </si>
  <si>
    <t>8Y</t>
  </si>
  <si>
    <t>12Y</t>
  </si>
  <si>
    <t>Algorithm1</t>
  </si>
  <si>
    <t>additional</t>
  </si>
  <si>
    <t>9Y</t>
  </si>
  <si>
    <t>AUD-CPI</t>
  </si>
  <si>
    <t>SimpleGapStep</t>
  </si>
  <si>
    <t>Simple algorithm</t>
  </si>
  <si>
    <t>Algorithm2</t>
  </si>
  <si>
    <t>Algorithm3</t>
  </si>
  <si>
    <t>Algorithm4</t>
  </si>
  <si>
    <t>Algorithm5</t>
  </si>
  <si>
    <t>Algorithm6</t>
  </si>
  <si>
    <t>Algorithm7</t>
  </si>
  <si>
    <t>Algorithm8</t>
  </si>
  <si>
    <t>Algorithms</t>
  </si>
  <si>
    <t>InflationCurve</t>
  </si>
  <si>
    <t>GBP</t>
  </si>
  <si>
    <t>BPSWIT1</t>
  </si>
  <si>
    <t>BPSWIT2</t>
  </si>
  <si>
    <t>BPSWIT3</t>
  </si>
  <si>
    <t>BPSWIT4</t>
  </si>
  <si>
    <t>BPSWIT5</t>
  </si>
  <si>
    <t>BPSWIT7</t>
  </si>
  <si>
    <t>BPSWIT8</t>
  </si>
  <si>
    <t>BPSWIT9</t>
  </si>
  <si>
    <t>BPSWIT10</t>
  </si>
  <si>
    <t>BPSWIT12</t>
  </si>
  <si>
    <t>BPSWIT15</t>
  </si>
  <si>
    <t>BPSWIT20</t>
  </si>
  <si>
    <t>BPSWIT25</t>
  </si>
  <si>
    <t>BPSWIT30</t>
  </si>
  <si>
    <t>BPSWIT1 Curncy</t>
  </si>
  <si>
    <t>BPSWIT2 Curncy</t>
  </si>
  <si>
    <t>BPSWIT3 Curncy</t>
  </si>
  <si>
    <t>BPSWIT4 Curncy</t>
  </si>
  <si>
    <t>BPSWIT5 Curncy</t>
  </si>
  <si>
    <t>BPSWIT7 Curncy</t>
  </si>
  <si>
    <t>BPSWIT8 Curncy</t>
  </si>
  <si>
    <t>BPSWIT9 Curncy</t>
  </si>
  <si>
    <t>BPSWIT10 Curncy</t>
  </si>
  <si>
    <t>BPSWIT12 Curncy</t>
  </si>
  <si>
    <t>BPSWIT15 Curncy</t>
  </si>
  <si>
    <t>BPSWIT20 Curncy</t>
  </si>
  <si>
    <t>BPSWIT25 Curncy</t>
  </si>
  <si>
    <t>BPSWIT30 Curncy</t>
  </si>
  <si>
    <t>FlatForward</t>
  </si>
  <si>
    <t>LinearZero</t>
  </si>
  <si>
    <t>PricingStructureType</t>
  </si>
  <si>
    <t>BuildDateTime</t>
  </si>
  <si>
    <t>MarketName</t>
  </si>
  <si>
    <t>LIVE</t>
  </si>
  <si>
    <t>CurveName</t>
  </si>
  <si>
    <t>GBP-RPI</t>
  </si>
  <si>
    <t>BaseDate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</si>
</sst>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0"/>
    <numFmt numFmtId="166" formatCode="d/m/yyyy;@"/>
    <numFmt numFmtId="167" formatCode="[$-F400]h:mm:ss\ AM/PM"/>
    <numFmt numFmtId="168" formatCode="&quot;$&quot;#,##0\ ;\(&quot;$&quot;#,##0\)"/>
    <numFmt numFmtId="169" formatCode="0.00_)"/>
    <numFmt numFmtId="170" formatCode="0.000%"/>
    <numFmt numFmtId="171" formatCode="#,##0.0;#,##0.0"/>
    <numFmt numFmtId="172" formatCode="\+#,##0.00;\-#,##0.00"/>
    <numFmt numFmtId="173" formatCode="dd/mm/yyyy;@"/>
  </numFmts>
  <fonts count="58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color indexed="12"/>
      <name val="Times New Roman"/>
      <family val="1"/>
    </font>
    <font>
      <b/>
      <i/>
      <sz val="10"/>
      <color indexed="9"/>
      <name val="Times New Roman"/>
      <family val="1"/>
    </font>
    <font>
      <i/>
      <sz val="8"/>
      <color indexed="23"/>
      <name val="Times New Roman"/>
      <family val="1"/>
    </font>
    <font>
      <sz val="10"/>
      <color indexed="55"/>
      <name val="Times New Roman"/>
      <family val="1"/>
    </font>
    <font>
      <b/>
      <u/>
      <sz val="8"/>
      <color indexed="18"/>
      <name val="Times New Roman"/>
      <family val="1"/>
    </font>
    <font>
      <b/>
      <sz val="18"/>
      <color indexed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b/>
      <sz val="10"/>
      <name val="Arial"/>
      <family val="2"/>
      <charset val="204"/>
    </font>
    <font>
      <b/>
      <sz val="10"/>
      <color indexed="9"/>
      <name val="Arial Narrow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b/>
      <sz val="8"/>
      <color indexed="9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37"/>
        <bgColor indexed="64"/>
      </patternFill>
    </fill>
    <fill>
      <patternFill patternType="mediumGray">
        <fgColor indexed="9"/>
        <bgColor indexed="44"/>
      </patternFill>
    </fill>
    <fill>
      <patternFill patternType="solid">
        <fgColor indexed="62"/>
        <bgColor indexed="3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55"/>
      </top>
      <bottom/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 style="medium">
        <color indexed="31"/>
      </left>
      <right/>
      <top style="medium">
        <color indexed="31"/>
      </top>
      <bottom style="medium">
        <color indexed="64"/>
      </bottom>
      <diagonal/>
    </border>
    <border>
      <left/>
      <right style="medium">
        <color indexed="64"/>
      </right>
      <top style="medium">
        <color indexed="31"/>
      </top>
      <bottom style="medium">
        <color indexed="64"/>
      </bottom>
      <diagonal/>
    </border>
    <border>
      <left/>
      <right/>
      <top style="medium">
        <color indexed="3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3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7">
    <xf numFmtId="0" fontId="0" fillId="2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4" fillId="21" borderId="0" applyAlignment="0"/>
    <xf numFmtId="0" fontId="19" fillId="4" borderId="0" applyNumberFormat="0" applyBorder="0" applyAlignment="0" applyProtection="0"/>
    <xf numFmtId="0" fontId="20" fillId="22" borderId="1" applyNumberFormat="0" applyAlignment="0" applyProtection="0"/>
    <xf numFmtId="0" fontId="21" fillId="23" borderId="2" applyNumberFormat="0" applyAlignment="0" applyProtection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5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5" fillId="24" borderId="0" applyNumberFormat="0" applyBorder="0">
      <alignment horizontal="right" vertical="center"/>
    </xf>
    <xf numFmtId="19" fontId="35" fillId="24" borderId="6" applyNumberFormat="0" applyBorder="0">
      <alignment horizontal="left" vertical="center"/>
    </xf>
    <xf numFmtId="2" fontId="36" fillId="25" borderId="0">
      <alignment horizontal="center" vertical="center"/>
    </xf>
    <xf numFmtId="2" fontId="36" fillId="25" borderId="7" applyBorder="0">
      <alignment horizontal="left" vertical="center"/>
    </xf>
    <xf numFmtId="0" fontId="35" fillId="24" borderId="0">
      <alignment horizontal="right" vertical="center"/>
    </xf>
    <xf numFmtId="19" fontId="37" fillId="24" borderId="8" applyNumberFormat="0" applyBorder="0">
      <alignment horizontal="left" vertical="center" indent="1"/>
    </xf>
    <xf numFmtId="2" fontId="38" fillId="25" borderId="9" applyBorder="0">
      <alignment horizontal="left" vertical="center" indent="1"/>
    </xf>
    <xf numFmtId="2" fontId="38" fillId="25" borderId="10" applyBorder="0">
      <alignment horizontal="center" vertical="center"/>
    </xf>
    <xf numFmtId="0" fontId="27" fillId="8" borderId="1" applyNumberFormat="0" applyAlignment="0" applyProtection="0"/>
    <xf numFmtId="2" fontId="39" fillId="26" borderId="11" applyBorder="0">
      <alignment horizontal="left" vertical="center" indent="1"/>
    </xf>
    <xf numFmtId="0" fontId="39" fillId="26" borderId="0">
      <alignment horizontal="right" vertical="center"/>
    </xf>
    <xf numFmtId="2" fontId="39" fillId="26" borderId="6" applyNumberFormat="0" applyBorder="0">
      <alignment horizontal="right" vertical="center"/>
    </xf>
    <xf numFmtId="2" fontId="40" fillId="27" borderId="8" applyBorder="0">
      <alignment horizontal="left" vertical="center" indent="1"/>
    </xf>
    <xf numFmtId="2" fontId="40" fillId="27" borderId="0">
      <alignment horizontal="right" vertical="center"/>
    </xf>
    <xf numFmtId="2" fontId="40" fillId="27" borderId="7" applyBorder="0">
      <alignment horizontal="left" vertical="center"/>
    </xf>
    <xf numFmtId="2" fontId="40" fillId="27" borderId="12" applyBorder="0">
      <alignment horizontal="center" vertical="center"/>
    </xf>
    <xf numFmtId="19" fontId="37" fillId="28" borderId="13" applyNumberFormat="0" applyBorder="0">
      <alignment horizontal="left" vertical="center"/>
    </xf>
    <xf numFmtId="15" fontId="37" fillId="28" borderId="10" applyNumberFormat="0" applyBorder="0">
      <alignment horizontal="right" vertical="center"/>
    </xf>
    <xf numFmtId="19" fontId="37" fillId="28" borderId="14" applyNumberFormat="0" applyBorder="0">
      <alignment horizontal="right" vertical="center"/>
    </xf>
    <xf numFmtId="2" fontId="38" fillId="29" borderId="15" applyBorder="0">
      <alignment horizontal="left" vertical="center" indent="1"/>
    </xf>
    <xf numFmtId="2" fontId="38" fillId="29" borderId="7" applyNumberFormat="0">
      <alignment horizontal="center" vertical="center"/>
    </xf>
    <xf numFmtId="2" fontId="38" fillId="29" borderId="7" applyNumberFormat="0" applyBorder="0">
      <alignment horizontal="left" vertical="center"/>
    </xf>
    <xf numFmtId="2" fontId="39" fillId="30" borderId="14" applyNumberFormat="0" applyBorder="0">
      <alignment horizontal="right" vertical="center"/>
    </xf>
    <xf numFmtId="0" fontId="28" fillId="0" borderId="16" applyNumberFormat="0" applyFill="0" applyAlignment="0" applyProtection="0"/>
    <xf numFmtId="0" fontId="29" fillId="31" borderId="0" applyNumberFormat="0" applyBorder="0" applyAlignment="0" applyProtection="0"/>
    <xf numFmtId="0" fontId="1" fillId="0" borderId="0" applyNumberFormat="0" applyFont="0" applyFill="0" applyBorder="0" applyAlignment="0"/>
    <xf numFmtId="169" fontId="41" fillId="0" borderId="0"/>
    <xf numFmtId="0" fontId="1" fillId="0" borderId="0"/>
    <xf numFmtId="0" fontId="1" fillId="2" borderId="0"/>
    <xf numFmtId="0" fontId="1" fillId="3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33" borderId="17" applyNumberFormat="0" applyFont="0" applyAlignment="0" applyProtection="0"/>
    <xf numFmtId="0" fontId="42" fillId="34" borderId="18" applyNumberFormat="0" applyBorder="0">
      <alignment horizontal="left" vertical="center"/>
    </xf>
    <xf numFmtId="2" fontId="42" fillId="34" borderId="7" applyNumberFormat="0" applyBorder="0">
      <alignment horizontal="left" vertical="center"/>
    </xf>
    <xf numFmtId="2" fontId="40" fillId="27" borderId="19" applyNumberFormat="0" applyBorder="0">
      <alignment horizontal="left" vertical="center"/>
    </xf>
    <xf numFmtId="2" fontId="40" fillId="27" borderId="7" applyNumberFormat="0" applyBorder="0">
      <alignment horizontal="left" vertical="center"/>
    </xf>
    <xf numFmtId="0" fontId="30" fillId="22" borderId="20" applyNumberFormat="0" applyAlignment="0" applyProtection="0"/>
    <xf numFmtId="19" fontId="39" fillId="35" borderId="21" applyNumberFormat="0" applyBorder="0">
      <alignment horizontal="left" vertical="center" indent="1"/>
    </xf>
    <xf numFmtId="0" fontId="39" fillId="35" borderId="0">
      <alignment horizontal="right" vertical="center"/>
    </xf>
    <xf numFmtId="19" fontId="39" fillId="35" borderId="14" applyNumberFormat="0" applyBorder="0">
      <alignment horizontal="right" vertical="center"/>
    </xf>
    <xf numFmtId="2" fontId="43" fillId="36" borderId="9" applyBorder="0">
      <alignment horizontal="left" vertical="center" indent="1"/>
    </xf>
    <xf numFmtId="2" fontId="43" fillId="36" borderId="0">
      <alignment horizontal="center" vertical="center"/>
    </xf>
    <xf numFmtId="2" fontId="43" fillId="36" borderId="22">
      <alignment horizontal="left" vertical="center"/>
    </xf>
    <xf numFmtId="0" fontId="44" fillId="37" borderId="12">
      <alignment horizontal="center"/>
    </xf>
    <xf numFmtId="9" fontId="1" fillId="0" borderId="0" applyFont="0" applyFill="0" applyBorder="0" applyAlignment="0" applyProtection="0"/>
    <xf numFmtId="170" fontId="45" fillId="38" borderId="0" applyNumberFormat="0" applyBorder="0">
      <alignment horizontal="right" vertical="center"/>
    </xf>
    <xf numFmtId="170" fontId="45" fillId="38" borderId="0" applyNumberFormat="0" applyBorder="0">
      <alignment horizontal="right" vertical="center"/>
    </xf>
    <xf numFmtId="0" fontId="46" fillId="39" borderId="12" applyNumberFormat="0">
      <alignment horizontal="center" vertical="center"/>
    </xf>
    <xf numFmtId="0" fontId="46" fillId="39" borderId="0" applyNumberFormat="0" applyBorder="0">
      <alignment horizontal="left" vertical="center" indent="1"/>
    </xf>
    <xf numFmtId="171" fontId="47" fillId="40" borderId="0">
      <alignment horizontal="center" vertical="center"/>
    </xf>
    <xf numFmtId="172" fontId="48" fillId="41" borderId="0">
      <alignment horizontal="center" vertical="center"/>
      <protection locked="0"/>
    </xf>
    <xf numFmtId="2" fontId="49" fillId="42" borderId="18" applyNumberFormat="0" applyFill="0" applyBorder="0" applyAlignment="0">
      <alignment horizontal="center"/>
      <protection locked="0"/>
    </xf>
    <xf numFmtId="2" fontId="39" fillId="43" borderId="7" applyNumberFormat="0" applyBorder="0">
      <alignment horizontal="right" vertical="center"/>
    </xf>
    <xf numFmtId="2" fontId="39" fillId="43" borderId="0">
      <alignment horizontal="right" vertical="center"/>
    </xf>
    <xf numFmtId="2" fontId="40" fillId="44" borderId="12">
      <alignment horizontal="center" vertical="center"/>
    </xf>
    <xf numFmtId="2" fontId="40" fillId="44" borderId="0" applyNumberFormat="0" applyBorder="0">
      <alignment horizontal="left" vertical="center"/>
    </xf>
    <xf numFmtId="2" fontId="40" fillId="44" borderId="12">
      <alignment horizontal="center" vertical="center"/>
    </xf>
    <xf numFmtId="0" fontId="31" fillId="0" borderId="0" applyNumberFormat="0" applyFill="0" applyBorder="0" applyAlignment="0" applyProtection="0"/>
    <xf numFmtId="0" fontId="32" fillId="0" borderId="23" applyNumberFormat="0" applyFill="0" applyAlignment="0" applyProtection="0"/>
    <xf numFmtId="0" fontId="33" fillId="0" borderId="0" applyNumberFormat="0" applyFill="0" applyBorder="0" applyAlignment="0" applyProtection="0"/>
    <xf numFmtId="38" fontId="50" fillId="0" borderId="0" applyFont="0" applyFill="0" applyBorder="0" applyAlignment="0" applyProtection="0"/>
    <xf numFmtId="0" fontId="50" fillId="0" borderId="0"/>
  </cellStyleXfs>
  <cellXfs count="96">
    <xf numFmtId="0" fontId="0" fillId="2" borderId="0" xfId="0"/>
    <xf numFmtId="0" fontId="3" fillId="0" borderId="0" xfId="0" applyFont="1" applyFill="1" applyBorder="1"/>
    <xf numFmtId="0" fontId="5" fillId="0" borderId="0" xfId="0" applyFont="1" applyFill="1" applyBorder="1"/>
    <xf numFmtId="0" fontId="3" fillId="32" borderId="0" xfId="0" applyFont="1" applyFill="1"/>
    <xf numFmtId="0" fontId="3" fillId="43" borderId="0" xfId="0" applyFont="1" applyFill="1"/>
    <xf numFmtId="0" fontId="11" fillId="0" borderId="0" xfId="41" applyFont="1" applyFill="1" applyBorder="1" applyAlignment="1" applyProtection="1"/>
    <xf numFmtId="0" fontId="3" fillId="32" borderId="0" xfId="0" applyFont="1" applyFill="1" applyBorder="1"/>
    <xf numFmtId="14" fontId="3" fillId="32" borderId="0" xfId="0" applyNumberFormat="1" applyFont="1" applyFill="1" applyBorder="1"/>
    <xf numFmtId="0" fontId="4" fillId="32" borderId="0" xfId="0" applyFont="1" applyFill="1" applyBorder="1" applyAlignment="1">
      <alignment horizontal="center"/>
    </xf>
    <xf numFmtId="10" fontId="4" fillId="32" borderId="0" xfId="89" applyNumberFormat="1" applyFont="1" applyFill="1" applyBorder="1" applyAlignment="1">
      <alignment horizontal="center"/>
    </xf>
    <xf numFmtId="10" fontId="3" fillId="32" borderId="0" xfId="89" applyNumberFormat="1" applyFont="1" applyFill="1" applyBorder="1"/>
    <xf numFmtId="0" fontId="14" fillId="46" borderId="24" xfId="0" applyFont="1" applyFill="1" applyBorder="1" applyAlignment="1">
      <alignment horizontal="left"/>
    </xf>
    <xf numFmtId="0" fontId="3" fillId="47" borderId="21" xfId="0" applyFont="1" applyFill="1" applyBorder="1" applyAlignment="1">
      <alignment horizontal="left"/>
    </xf>
    <xf numFmtId="10" fontId="3" fillId="47" borderId="21" xfId="0" applyNumberFormat="1" applyFont="1" applyFill="1" applyBorder="1" applyAlignment="1">
      <alignment horizontal="right"/>
    </xf>
    <xf numFmtId="10" fontId="3" fillId="47" borderId="24" xfId="0" applyNumberFormat="1" applyFont="1" applyFill="1" applyBorder="1" applyAlignment="1">
      <alignment horizontal="right"/>
    </xf>
    <xf numFmtId="0" fontId="4" fillId="0" borderId="0" xfId="71" applyFont="1" applyFill="1" applyBorder="1"/>
    <xf numFmtId="0" fontId="15" fillId="0" borderId="0" xfId="41" applyFont="1" applyFill="1" applyBorder="1" applyAlignment="1" applyProtection="1">
      <alignment horizontal="left"/>
    </xf>
    <xf numFmtId="14" fontId="3" fillId="45" borderId="21" xfId="0" applyNumberFormat="1" applyFont="1" applyFill="1" applyBorder="1" applyAlignment="1"/>
    <xf numFmtId="0" fontId="3" fillId="45" borderId="21" xfId="0" applyFont="1" applyFill="1" applyBorder="1" applyAlignment="1">
      <alignment horizontal="left"/>
    </xf>
    <xf numFmtId="0" fontId="3" fillId="45" borderId="25" xfId="0" applyFont="1" applyFill="1" applyBorder="1" applyAlignment="1"/>
    <xf numFmtId="0" fontId="3" fillId="0" borderId="26" xfId="0" applyFont="1" applyFill="1" applyBorder="1"/>
    <xf numFmtId="0" fontId="13" fillId="0" borderId="26" xfId="7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7" fillId="48" borderId="27" xfId="71" applyFont="1" applyFill="1" applyBorder="1"/>
    <xf numFmtId="0" fontId="16" fillId="48" borderId="4" xfId="73" applyFont="1" applyFill="1" applyBorder="1" applyAlignment="1">
      <alignment vertical="center"/>
    </xf>
    <xf numFmtId="0" fontId="6" fillId="48" borderId="28" xfId="0" applyFont="1" applyFill="1" applyBorder="1"/>
    <xf numFmtId="0" fontId="6" fillId="48" borderId="29" xfId="0" applyFont="1" applyFill="1" applyBorder="1"/>
    <xf numFmtId="0" fontId="6" fillId="48" borderId="30" xfId="0" applyFont="1" applyFill="1" applyBorder="1"/>
    <xf numFmtId="0" fontId="6" fillId="48" borderId="31" xfId="0" applyFont="1" applyFill="1" applyBorder="1"/>
    <xf numFmtId="0" fontId="6" fillId="48" borderId="30" xfId="71" applyFont="1" applyFill="1" applyBorder="1"/>
    <xf numFmtId="0" fontId="6" fillId="48" borderId="32" xfId="71" applyFont="1" applyFill="1" applyBorder="1"/>
    <xf numFmtId="0" fontId="7" fillId="48" borderId="31" xfId="0" applyFont="1" applyFill="1" applyBorder="1"/>
    <xf numFmtId="0" fontId="9" fillId="0" borderId="0" xfId="41" applyFill="1" applyBorder="1" applyAlignment="1" applyProtection="1">
      <alignment horizontal="left"/>
    </xf>
    <xf numFmtId="166" fontId="3" fillId="2" borderId="33" xfId="0" applyNumberFormat="1" applyFont="1" applyFill="1" applyBorder="1" applyAlignment="1">
      <alignment horizontal="left"/>
    </xf>
    <xf numFmtId="166" fontId="3" fillId="32" borderId="0" xfId="0" applyNumberFormat="1" applyFont="1" applyFill="1"/>
    <xf numFmtId="14" fontId="6" fillId="48" borderId="4" xfId="73" applyNumberFormat="1" applyFont="1" applyFill="1" applyBorder="1" applyAlignment="1">
      <alignment vertical="center"/>
    </xf>
    <xf numFmtId="167" fontId="14" fillId="49" borderId="34" xfId="0" applyNumberFormat="1" applyFont="1" applyFill="1" applyBorder="1" applyAlignment="1">
      <alignment horizontal="right"/>
    </xf>
    <xf numFmtId="10" fontId="3" fillId="47" borderId="33" xfId="0" applyNumberFormat="1" applyFont="1" applyFill="1" applyBorder="1" applyAlignment="1">
      <alignment horizontal="right"/>
    </xf>
    <xf numFmtId="10" fontId="3" fillId="47" borderId="8" xfId="0" applyNumberFormat="1" applyFont="1" applyFill="1" applyBorder="1" applyAlignment="1">
      <alignment horizontal="right"/>
    </xf>
    <xf numFmtId="0" fontId="6" fillId="48" borderId="35" xfId="0" applyFont="1" applyFill="1" applyBorder="1"/>
    <xf numFmtId="14" fontId="3" fillId="45" borderId="36" xfId="0" applyNumberFormat="1" applyFont="1" applyFill="1" applyBorder="1" applyAlignment="1"/>
    <xf numFmtId="10" fontId="3" fillId="47" borderId="11" xfId="0" applyNumberFormat="1" applyFont="1" applyFill="1" applyBorder="1" applyAlignment="1">
      <alignment horizontal="right"/>
    </xf>
    <xf numFmtId="14" fontId="3" fillId="45" borderId="25" xfId="0" applyNumberFormat="1" applyFont="1" applyFill="1" applyBorder="1" applyAlignment="1"/>
    <xf numFmtId="0" fontId="1" fillId="0" borderId="0" xfId="75"/>
    <xf numFmtId="0" fontId="51" fillId="0" borderId="0" xfId="75" applyFont="1"/>
    <xf numFmtId="49" fontId="1" fillId="0" borderId="0" xfId="75" applyNumberFormat="1"/>
    <xf numFmtId="0" fontId="1" fillId="0" borderId="0" xfId="75" applyAlignment="1">
      <alignment horizontal="left" vertical="center"/>
    </xf>
    <xf numFmtId="14" fontId="1" fillId="0" borderId="0" xfId="75" applyNumberFormat="1"/>
    <xf numFmtId="10" fontId="8" fillId="47" borderId="34" xfId="0" applyNumberFormat="1" applyFont="1" applyFill="1" applyBorder="1" applyAlignment="1">
      <alignment horizontal="right"/>
    </xf>
    <xf numFmtId="0" fontId="1" fillId="0" borderId="0" xfId="75" applyFont="1"/>
    <xf numFmtId="0" fontId="3" fillId="47" borderId="21" xfId="0" applyFont="1" applyFill="1" applyBorder="1" applyAlignment="1">
      <alignment horizontal="center"/>
    </xf>
    <xf numFmtId="0" fontId="52" fillId="50" borderId="12" xfId="69" applyFont="1" applyFill="1" applyBorder="1" applyAlignment="1">
      <alignment vertical="center"/>
    </xf>
    <xf numFmtId="0" fontId="1" fillId="50" borderId="12" xfId="69" applyFill="1" applyBorder="1"/>
    <xf numFmtId="0" fontId="1" fillId="0" borderId="0" xfId="69"/>
    <xf numFmtId="2" fontId="1" fillId="51" borderId="37" xfId="69" applyNumberFormat="1" applyFont="1" applyFill="1" applyBorder="1" applyAlignment="1">
      <alignment horizontal="center"/>
    </xf>
    <xf numFmtId="164" fontId="1" fillId="51" borderId="38" xfId="69" applyNumberFormat="1" applyFont="1" applyFill="1" applyBorder="1" applyAlignment="1">
      <alignment horizontal="center"/>
    </xf>
    <xf numFmtId="14" fontId="1" fillId="51" borderId="39" xfId="69" applyNumberFormat="1" applyFont="1" applyFill="1" applyBorder="1" applyAlignment="1">
      <alignment horizontal="center"/>
    </xf>
    <xf numFmtId="164" fontId="1" fillId="51" borderId="40" xfId="69" applyNumberFormat="1" applyFont="1" applyFill="1" applyBorder="1" applyAlignment="1">
      <alignment horizontal="center"/>
    </xf>
    <xf numFmtId="165" fontId="1" fillId="51" borderId="39" xfId="69" applyNumberFormat="1" applyFont="1" applyFill="1" applyBorder="1" applyAlignment="1">
      <alignment horizontal="center"/>
    </xf>
    <xf numFmtId="0" fontId="1" fillId="51" borderId="39" xfId="69" applyFont="1" applyFill="1" applyBorder="1" applyAlignment="1">
      <alignment horizontal="center"/>
    </xf>
    <xf numFmtId="0" fontId="1" fillId="51" borderId="41" xfId="69" applyFont="1" applyFill="1" applyBorder="1" applyAlignment="1">
      <alignment horizontal="center"/>
    </xf>
    <xf numFmtId="164" fontId="1" fillId="51" borderId="42" xfId="69" applyNumberFormat="1" applyFont="1" applyFill="1" applyBorder="1" applyAlignment="1">
      <alignment horizontal="center"/>
    </xf>
    <xf numFmtId="14" fontId="1" fillId="52" borderId="39" xfId="69" applyNumberFormat="1" applyFont="1" applyFill="1" applyBorder="1" applyAlignment="1">
      <alignment horizontal="center"/>
    </xf>
    <xf numFmtId="164" fontId="1" fillId="52" borderId="40" xfId="69" applyNumberFormat="1" applyFont="1" applyFill="1" applyBorder="1" applyAlignment="1">
      <alignment horizontal="center"/>
    </xf>
    <xf numFmtId="165" fontId="1" fillId="52" borderId="39" xfId="69" applyNumberFormat="1" applyFont="1" applyFill="1" applyBorder="1" applyAlignment="1">
      <alignment horizontal="center"/>
    </xf>
    <xf numFmtId="165" fontId="1" fillId="52" borderId="37" xfId="69" applyNumberFormat="1" applyFont="1" applyFill="1" applyBorder="1" applyAlignment="1">
      <alignment horizontal="center"/>
    </xf>
    <xf numFmtId="164" fontId="1" fillId="52" borderId="38" xfId="69" applyNumberFormat="1" applyFont="1" applyFill="1" applyBorder="1" applyAlignment="1">
      <alignment horizontal="center"/>
    </xf>
    <xf numFmtId="165" fontId="1" fillId="52" borderId="43" xfId="69" applyNumberFormat="1" applyFont="1" applyFill="1" applyBorder="1" applyAlignment="1">
      <alignment horizontal="center"/>
    </xf>
    <xf numFmtId="165" fontId="1" fillId="52" borderId="44" xfId="69" applyNumberFormat="1" applyFont="1" applyFill="1" applyBorder="1" applyAlignment="1">
      <alignment horizontal="center"/>
    </xf>
    <xf numFmtId="165" fontId="1" fillId="51" borderId="44" xfId="69" applyNumberFormat="1" applyFont="1" applyFill="1" applyBorder="1" applyAlignment="1">
      <alignment horizontal="center"/>
    </xf>
    <xf numFmtId="0" fontId="1" fillId="51" borderId="44" xfId="69" applyFont="1" applyFill="1" applyBorder="1" applyAlignment="1">
      <alignment horizontal="center"/>
    </xf>
    <xf numFmtId="0" fontId="1" fillId="51" borderId="45" xfId="69" applyFont="1" applyFill="1" applyBorder="1" applyAlignment="1">
      <alignment horizontal="center"/>
    </xf>
    <xf numFmtId="0" fontId="6" fillId="48" borderId="49" xfId="0" applyFont="1" applyFill="1" applyBorder="1" applyAlignment="1">
      <alignment horizontal="center"/>
    </xf>
    <xf numFmtId="0" fontId="12" fillId="48" borderId="36" xfId="0" applyFont="1" applyFill="1" applyBorder="1" applyAlignment="1">
      <alignment horizontal="center"/>
    </xf>
    <xf numFmtId="0" fontId="54" fillId="48" borderId="0" xfId="74" applyFont="1" applyFill="1" applyBorder="1" applyAlignment="1">
      <alignment horizontal="center"/>
    </xf>
    <xf numFmtId="0" fontId="3" fillId="47" borderId="8" xfId="0" applyFont="1" applyFill="1" applyBorder="1" applyAlignment="1">
      <alignment horizontal="left"/>
    </xf>
    <xf numFmtId="0" fontId="3" fillId="47" borderId="8" xfId="0" applyFont="1" applyFill="1" applyBorder="1" applyAlignment="1">
      <alignment horizontal="center"/>
    </xf>
    <xf numFmtId="0" fontId="3" fillId="47" borderId="24" xfId="0" applyFont="1" applyFill="1" applyBorder="1" applyAlignment="1">
      <alignment horizontal="left"/>
    </xf>
    <xf numFmtId="0" fontId="3" fillId="47" borderId="24" xfId="0" applyFont="1" applyFill="1" applyBorder="1" applyAlignment="1">
      <alignment horizontal="center"/>
    </xf>
    <xf numFmtId="0" fontId="55" fillId="47" borderId="8" xfId="74" applyFont="1" applyFill="1" applyBorder="1" applyAlignment="1">
      <alignment horizontal="center"/>
    </xf>
    <xf numFmtId="0" fontId="1" fillId="0" borderId="21" xfId="72" applyBorder="1" applyAlignment="1">
      <alignment horizontal="center"/>
    </xf>
    <xf numFmtId="0" fontId="55" fillId="47" borderId="24" xfId="74" applyFont="1" applyFill="1" applyBorder="1" applyAlignment="1">
      <alignment horizontal="center"/>
    </xf>
    <xf numFmtId="0" fontId="1" fillId="0" borderId="0" xfId="69" applyFont="1"/>
    <xf numFmtId="0" fontId="1" fillId="0" borderId="21" xfId="72" applyFont="1" applyBorder="1" applyAlignment="1">
      <alignment horizontal="center"/>
    </xf>
    <xf numFmtId="0" fontId="56" fillId="48" borderId="19" xfId="74" applyFont="1" applyFill="1" applyBorder="1" applyAlignment="1">
      <alignment horizontal="center"/>
    </xf>
    <xf numFmtId="0" fontId="57" fillId="48" borderId="50" xfId="74" applyFont="1" applyFill="1" applyBorder="1" applyAlignment="1">
      <alignment horizontal="center"/>
    </xf>
    <xf numFmtId="0" fontId="56" fillId="48" borderId="18" xfId="74" applyFont="1" applyFill="1" applyBorder="1" applyAlignment="1">
      <alignment horizontal="center"/>
    </xf>
    <xf numFmtId="0" fontId="56" fillId="48" borderId="14" xfId="74" applyFont="1" applyFill="1" applyBorder="1" applyAlignment="1">
      <alignment horizontal="center"/>
    </xf>
    <xf numFmtId="0" fontId="55" fillId="45" borderId="46" xfId="74" applyFont="1" applyFill="1" applyBorder="1" applyAlignment="1">
      <alignment horizontal="center"/>
    </xf>
    <xf numFmtId="173" fontId="55" fillId="47" borderId="14" xfId="74" applyNumberFormat="1" applyFont="1" applyFill="1" applyBorder="1" applyAlignment="1">
      <alignment horizontal="center"/>
    </xf>
    <xf numFmtId="14" fontId="55" fillId="45" borderId="46" xfId="74" applyNumberFormat="1" applyFont="1" applyFill="1" applyBorder="1" applyAlignment="1">
      <alignment horizontal="center"/>
    </xf>
    <xf numFmtId="0" fontId="55" fillId="47" borderId="14" xfId="74" applyFont="1" applyFill="1" applyBorder="1" applyAlignment="1">
      <alignment horizontal="center"/>
    </xf>
    <xf numFmtId="22" fontId="53" fillId="47" borderId="14" xfId="74" applyNumberFormat="1" applyFont="1" applyFill="1" applyBorder="1" applyAlignment="1">
      <alignment horizontal="center"/>
    </xf>
    <xf numFmtId="0" fontId="55" fillId="45" borderId="47" xfId="74" applyFont="1" applyFill="1" applyBorder="1" applyAlignment="1">
      <alignment horizontal="center"/>
    </xf>
    <xf numFmtId="0" fontId="55" fillId="47" borderId="48" xfId="74" applyFont="1" applyFill="1" applyBorder="1" applyAlignment="1">
      <alignment horizontal="center"/>
    </xf>
  </cellXfs>
  <cellStyles count="107">
    <cellStyle name="_Copy of Portfolios to Archeus 6-3-04 (2)" xfId="2" xr:uid="{00000000-0005-0000-0000-000000000000}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back" xfId="27" xr:uid="{00000000-0005-0000-0000-000019000000}"/>
    <cellStyle name="Bad" xfId="28" builtinId="27" customBuiltin="1"/>
    <cellStyle name="Calculation" xfId="29" builtinId="22" customBuiltin="1"/>
    <cellStyle name="Check Cell" xfId="30" builtinId="23" customBuiltin="1"/>
    <cellStyle name="Comma0" xfId="31" xr:uid="{00000000-0005-0000-0000-00001D000000}"/>
    <cellStyle name="Currency0" xfId="32" xr:uid="{00000000-0005-0000-0000-00001E000000}"/>
    <cellStyle name="Date" xfId="33" xr:uid="{00000000-0005-0000-0000-00001F000000}"/>
    <cellStyle name="Explanatory Text" xfId="34" builtinId="53" customBuiltin="1"/>
    <cellStyle name="Fixed" xfId="35" xr:uid="{00000000-0005-0000-0000-000021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41" builtinId="8"/>
    <cellStyle name="InfoDataColumn" xfId="42" xr:uid="{00000000-0005-0000-0000-000028000000}"/>
    <cellStyle name="InfoDataRow" xfId="43" xr:uid="{00000000-0005-0000-0000-000029000000}"/>
    <cellStyle name="InfoLabelColumn" xfId="44" xr:uid="{00000000-0005-0000-0000-00002A000000}"/>
    <cellStyle name="InfoLabelRow" xfId="45" xr:uid="{00000000-0005-0000-0000-00002B000000}"/>
    <cellStyle name="InfolDataColumn" xfId="46" xr:uid="{00000000-0005-0000-0000-00002C000000}"/>
    <cellStyle name="InformationalData" xfId="47" xr:uid="{00000000-0005-0000-0000-00002D000000}"/>
    <cellStyle name="InformationalLabel" xfId="48" xr:uid="{00000000-0005-0000-0000-00002E000000}"/>
    <cellStyle name="InformationalLabelTop" xfId="49" xr:uid="{00000000-0005-0000-0000-00002F000000}"/>
    <cellStyle name="Input" xfId="50" builtinId="20" customBuiltin="1"/>
    <cellStyle name="InputData" xfId="51" xr:uid="{00000000-0005-0000-0000-000031000000}"/>
    <cellStyle name="InputDataColumn" xfId="52" xr:uid="{00000000-0005-0000-0000-000032000000}"/>
    <cellStyle name="InputDataRow" xfId="53" xr:uid="{00000000-0005-0000-0000-000033000000}"/>
    <cellStyle name="InputLabel" xfId="54" xr:uid="{00000000-0005-0000-0000-000034000000}"/>
    <cellStyle name="InputLabelColumn" xfId="55" xr:uid="{00000000-0005-0000-0000-000035000000}"/>
    <cellStyle name="InputLabelRow" xfId="56" xr:uid="{00000000-0005-0000-0000-000036000000}"/>
    <cellStyle name="InputLabelTop" xfId="57" xr:uid="{00000000-0005-0000-0000-000037000000}"/>
    <cellStyle name="IntermediateData" xfId="58" xr:uid="{00000000-0005-0000-0000-000038000000}"/>
    <cellStyle name="IntermediateDataColumn" xfId="59" xr:uid="{00000000-0005-0000-0000-000039000000}"/>
    <cellStyle name="IntermediateDataRow" xfId="60" xr:uid="{00000000-0005-0000-0000-00003A000000}"/>
    <cellStyle name="IntermediateLabel" xfId="61" xr:uid="{00000000-0005-0000-0000-00003B000000}"/>
    <cellStyle name="IntermediateLabelColumn" xfId="62" xr:uid="{00000000-0005-0000-0000-00003C000000}"/>
    <cellStyle name="IntermediateLabelRow" xfId="63" xr:uid="{00000000-0005-0000-0000-00003D000000}"/>
    <cellStyle name="InvalidCell" xfId="64" xr:uid="{00000000-0005-0000-0000-00003E000000}"/>
    <cellStyle name="Linked Cell" xfId="65" builtinId="24" customBuiltin="1"/>
    <cellStyle name="Neutral" xfId="66" builtinId="28" customBuiltin="1"/>
    <cellStyle name="NewSheet" xfId="67" xr:uid="{00000000-0005-0000-0000-000041000000}"/>
    <cellStyle name="Normal" xfId="0" builtinId="0"/>
    <cellStyle name="Normal - Style1" xfId="68" xr:uid="{00000000-0005-0000-0000-000043000000}"/>
    <cellStyle name="Normal_~0604587" xfId="69" xr:uid="{00000000-0005-0000-0000-000044000000}"/>
    <cellStyle name="Normal_Calibrating IR Curves" xfId="70" xr:uid="{00000000-0005-0000-0000-000045000000}"/>
    <cellStyle name="Normal_CDS Pricer" xfId="71" xr:uid="{00000000-0005-0000-0000-000046000000}"/>
    <cellStyle name="Normal_Config" xfId="72" xr:uid="{00000000-0005-0000-0000-000047000000}"/>
    <cellStyle name="Normal_Models" xfId="73" xr:uid="{00000000-0005-0000-0000-000048000000}"/>
    <cellStyle name="Normal_Sheet1" xfId="74" xr:uid="{00000000-0005-0000-0000-000049000000}"/>
    <cellStyle name="Normal_TestCurve5" xfId="75" xr:uid="{00000000-0005-0000-0000-00004A000000}"/>
    <cellStyle name="Note" xfId="76" builtinId="10" customBuiltin="1"/>
    <cellStyle name="ObjectDataColumn" xfId="77" xr:uid="{00000000-0005-0000-0000-00004C000000}"/>
    <cellStyle name="ObjectDataRow" xfId="78" xr:uid="{00000000-0005-0000-0000-00004D000000}"/>
    <cellStyle name="ObjectLabelColumn" xfId="79" xr:uid="{00000000-0005-0000-0000-00004E000000}"/>
    <cellStyle name="ObjectLabelRow" xfId="80" xr:uid="{00000000-0005-0000-0000-00004F000000}"/>
    <cellStyle name="Output" xfId="81" builtinId="21" customBuiltin="1"/>
    <cellStyle name="OutputData" xfId="82" xr:uid="{00000000-0005-0000-0000-000051000000}"/>
    <cellStyle name="OutputDataColumn" xfId="83" xr:uid="{00000000-0005-0000-0000-000052000000}"/>
    <cellStyle name="OutputDataRow" xfId="84" xr:uid="{00000000-0005-0000-0000-000053000000}"/>
    <cellStyle name="OutputLabel" xfId="85" xr:uid="{00000000-0005-0000-0000-000054000000}"/>
    <cellStyle name="OutputLabelColumn" xfId="86" xr:uid="{00000000-0005-0000-0000-000055000000}"/>
    <cellStyle name="OutputLabelRow" xfId="87" xr:uid="{00000000-0005-0000-0000-000056000000}"/>
    <cellStyle name="PanelLabel" xfId="88" xr:uid="{00000000-0005-0000-0000-000057000000}"/>
    <cellStyle name="Percent" xfId="89" builtinId="5"/>
    <cellStyle name="PersonalDataColumn" xfId="90" xr:uid="{00000000-0005-0000-0000-000059000000}"/>
    <cellStyle name="PersonalDataRow" xfId="91" xr:uid="{00000000-0005-0000-0000-00005A000000}"/>
    <cellStyle name="PersonalLabelColumn" xfId="92" xr:uid="{00000000-0005-0000-0000-00005B000000}"/>
    <cellStyle name="PersonalLabelRow" xfId="93" xr:uid="{00000000-0005-0000-0000-00005C000000}"/>
    <cellStyle name="result" xfId="94" xr:uid="{00000000-0005-0000-0000-00005D000000}"/>
    <cellStyle name="spreads" xfId="95" xr:uid="{00000000-0005-0000-0000-00005E000000}"/>
    <cellStyle name="Style 1" xfId="1" xr:uid="{00000000-0005-0000-0000-00005F000000}"/>
    <cellStyle name="swaptn" xfId="96" xr:uid="{00000000-0005-0000-0000-000060000000}"/>
    <cellStyle name="TableDataColumn" xfId="97" xr:uid="{00000000-0005-0000-0000-000061000000}"/>
    <cellStyle name="TableDataRow" xfId="98" xr:uid="{00000000-0005-0000-0000-000062000000}"/>
    <cellStyle name="TableLabelColumn" xfId="99" xr:uid="{00000000-0005-0000-0000-000063000000}"/>
    <cellStyle name="TableLabelRow" xfId="100" xr:uid="{00000000-0005-0000-0000-000064000000}"/>
    <cellStyle name="TableLabelTop" xfId="101" xr:uid="{00000000-0005-0000-0000-000065000000}"/>
    <cellStyle name="Title" xfId="102" builtinId="15" customBuiltin="1"/>
    <cellStyle name="Total" xfId="103" builtinId="25" customBuiltin="1"/>
    <cellStyle name="Warning Text" xfId="104" builtinId="11" customBuiltin="1"/>
    <cellStyle name="桁区切り_NewDemo" xfId="105" xr:uid="{00000000-0005-0000-0000-000069000000}"/>
    <cellStyle name="標準_NewDemo" xfId="106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8630136986301437"/>
          <c:y val="2.118644067796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152542372881355"/>
          <c:w val="0.91609589041095962"/>
          <c:h val="0.53813559322033899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CPIBootstrap6m!$V$58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CPIBootstrap6m!$T$59:$T$178</c:f>
              <c:numCache>
                <c:formatCode>m/d/yyyy</c:formatCode>
                <c:ptCount val="120"/>
                <c:pt idx="0">
                  <c:v>43640</c:v>
                </c:pt>
                <c:pt idx="1">
                  <c:v>43670</c:v>
                </c:pt>
                <c:pt idx="2">
                  <c:v>43700</c:v>
                </c:pt>
                <c:pt idx="3">
                  <c:v>43730</c:v>
                </c:pt>
                <c:pt idx="4">
                  <c:v>43760</c:v>
                </c:pt>
                <c:pt idx="5">
                  <c:v>43790</c:v>
                </c:pt>
                <c:pt idx="6">
                  <c:v>43820</c:v>
                </c:pt>
                <c:pt idx="7">
                  <c:v>43850</c:v>
                </c:pt>
                <c:pt idx="8">
                  <c:v>43880</c:v>
                </c:pt>
                <c:pt idx="9">
                  <c:v>43910</c:v>
                </c:pt>
                <c:pt idx="10">
                  <c:v>43940</c:v>
                </c:pt>
                <c:pt idx="11">
                  <c:v>43970</c:v>
                </c:pt>
                <c:pt idx="12">
                  <c:v>44000</c:v>
                </c:pt>
                <c:pt idx="13">
                  <c:v>44030</c:v>
                </c:pt>
                <c:pt idx="14">
                  <c:v>44060</c:v>
                </c:pt>
                <c:pt idx="15">
                  <c:v>44090</c:v>
                </c:pt>
                <c:pt idx="16">
                  <c:v>44120</c:v>
                </c:pt>
                <c:pt idx="17">
                  <c:v>44150</c:v>
                </c:pt>
                <c:pt idx="18">
                  <c:v>44180</c:v>
                </c:pt>
                <c:pt idx="19">
                  <c:v>44210</c:v>
                </c:pt>
                <c:pt idx="20">
                  <c:v>44240</c:v>
                </c:pt>
                <c:pt idx="21">
                  <c:v>44270</c:v>
                </c:pt>
                <c:pt idx="22">
                  <c:v>44300</c:v>
                </c:pt>
                <c:pt idx="23">
                  <c:v>44330</c:v>
                </c:pt>
                <c:pt idx="24">
                  <c:v>44360</c:v>
                </c:pt>
                <c:pt idx="25">
                  <c:v>44390</c:v>
                </c:pt>
                <c:pt idx="26">
                  <c:v>44420</c:v>
                </c:pt>
                <c:pt idx="27">
                  <c:v>44450</c:v>
                </c:pt>
                <c:pt idx="28">
                  <c:v>44480</c:v>
                </c:pt>
                <c:pt idx="29">
                  <c:v>44510</c:v>
                </c:pt>
                <c:pt idx="30">
                  <c:v>44540</c:v>
                </c:pt>
                <c:pt idx="31">
                  <c:v>44570</c:v>
                </c:pt>
                <c:pt idx="32">
                  <c:v>44600</c:v>
                </c:pt>
                <c:pt idx="33">
                  <c:v>44630</c:v>
                </c:pt>
                <c:pt idx="34">
                  <c:v>44660</c:v>
                </c:pt>
                <c:pt idx="35">
                  <c:v>44690</c:v>
                </c:pt>
                <c:pt idx="36">
                  <c:v>44720</c:v>
                </c:pt>
                <c:pt idx="37">
                  <c:v>44750</c:v>
                </c:pt>
                <c:pt idx="38">
                  <c:v>44780</c:v>
                </c:pt>
                <c:pt idx="39">
                  <c:v>44810</c:v>
                </c:pt>
                <c:pt idx="40">
                  <c:v>44840</c:v>
                </c:pt>
                <c:pt idx="41">
                  <c:v>44870</c:v>
                </c:pt>
                <c:pt idx="42">
                  <c:v>44900</c:v>
                </c:pt>
                <c:pt idx="43">
                  <c:v>44930</c:v>
                </c:pt>
                <c:pt idx="44">
                  <c:v>44960</c:v>
                </c:pt>
                <c:pt idx="45">
                  <c:v>44990</c:v>
                </c:pt>
                <c:pt idx="46">
                  <c:v>45020</c:v>
                </c:pt>
                <c:pt idx="47">
                  <c:v>45050</c:v>
                </c:pt>
                <c:pt idx="48">
                  <c:v>45080</c:v>
                </c:pt>
                <c:pt idx="49">
                  <c:v>45110</c:v>
                </c:pt>
                <c:pt idx="50">
                  <c:v>45140</c:v>
                </c:pt>
                <c:pt idx="51">
                  <c:v>45170</c:v>
                </c:pt>
                <c:pt idx="52">
                  <c:v>45200</c:v>
                </c:pt>
                <c:pt idx="53">
                  <c:v>45230</c:v>
                </c:pt>
                <c:pt idx="54">
                  <c:v>45260</c:v>
                </c:pt>
                <c:pt idx="55">
                  <c:v>45290</c:v>
                </c:pt>
                <c:pt idx="56">
                  <c:v>45320</c:v>
                </c:pt>
                <c:pt idx="57">
                  <c:v>45350</c:v>
                </c:pt>
                <c:pt idx="58">
                  <c:v>45380</c:v>
                </c:pt>
                <c:pt idx="59">
                  <c:v>45410</c:v>
                </c:pt>
                <c:pt idx="60">
                  <c:v>45440</c:v>
                </c:pt>
                <c:pt idx="61">
                  <c:v>45470</c:v>
                </c:pt>
                <c:pt idx="62">
                  <c:v>45500</c:v>
                </c:pt>
                <c:pt idx="63">
                  <c:v>45530</c:v>
                </c:pt>
                <c:pt idx="64">
                  <c:v>45560</c:v>
                </c:pt>
                <c:pt idx="65">
                  <c:v>45590</c:v>
                </c:pt>
                <c:pt idx="66">
                  <c:v>45620</c:v>
                </c:pt>
                <c:pt idx="67">
                  <c:v>45650</c:v>
                </c:pt>
                <c:pt idx="68">
                  <c:v>45680</c:v>
                </c:pt>
                <c:pt idx="69">
                  <c:v>45710</c:v>
                </c:pt>
                <c:pt idx="70">
                  <c:v>45740</c:v>
                </c:pt>
                <c:pt idx="71">
                  <c:v>45770</c:v>
                </c:pt>
                <c:pt idx="72">
                  <c:v>45800</c:v>
                </c:pt>
                <c:pt idx="73">
                  <c:v>45830</c:v>
                </c:pt>
                <c:pt idx="74">
                  <c:v>45860</c:v>
                </c:pt>
                <c:pt idx="75">
                  <c:v>45890</c:v>
                </c:pt>
                <c:pt idx="76">
                  <c:v>45920</c:v>
                </c:pt>
                <c:pt idx="77">
                  <c:v>45950</c:v>
                </c:pt>
                <c:pt idx="78">
                  <c:v>45980</c:v>
                </c:pt>
                <c:pt idx="79">
                  <c:v>46010</c:v>
                </c:pt>
                <c:pt idx="80">
                  <c:v>46040</c:v>
                </c:pt>
                <c:pt idx="81">
                  <c:v>46070</c:v>
                </c:pt>
                <c:pt idx="82">
                  <c:v>46100</c:v>
                </c:pt>
                <c:pt idx="83">
                  <c:v>46130</c:v>
                </c:pt>
                <c:pt idx="84">
                  <c:v>46160</c:v>
                </c:pt>
                <c:pt idx="85">
                  <c:v>46190</c:v>
                </c:pt>
                <c:pt idx="86">
                  <c:v>46220</c:v>
                </c:pt>
                <c:pt idx="87">
                  <c:v>46250</c:v>
                </c:pt>
                <c:pt idx="88">
                  <c:v>46280</c:v>
                </c:pt>
                <c:pt idx="89">
                  <c:v>46310</c:v>
                </c:pt>
                <c:pt idx="90">
                  <c:v>46340</c:v>
                </c:pt>
                <c:pt idx="91">
                  <c:v>46370</c:v>
                </c:pt>
                <c:pt idx="92">
                  <c:v>46400</c:v>
                </c:pt>
                <c:pt idx="93">
                  <c:v>46430</c:v>
                </c:pt>
                <c:pt idx="94">
                  <c:v>46460</c:v>
                </c:pt>
                <c:pt idx="95">
                  <c:v>46490</c:v>
                </c:pt>
                <c:pt idx="96">
                  <c:v>46520</c:v>
                </c:pt>
                <c:pt idx="97">
                  <c:v>46550</c:v>
                </c:pt>
                <c:pt idx="98">
                  <c:v>46580</c:v>
                </c:pt>
                <c:pt idx="99">
                  <c:v>46610</c:v>
                </c:pt>
                <c:pt idx="100">
                  <c:v>46640</c:v>
                </c:pt>
                <c:pt idx="101">
                  <c:v>46670</c:v>
                </c:pt>
                <c:pt idx="102">
                  <c:v>46700</c:v>
                </c:pt>
                <c:pt idx="103">
                  <c:v>46730</c:v>
                </c:pt>
                <c:pt idx="104">
                  <c:v>46760</c:v>
                </c:pt>
                <c:pt idx="105">
                  <c:v>46790</c:v>
                </c:pt>
                <c:pt idx="106">
                  <c:v>46820</c:v>
                </c:pt>
                <c:pt idx="107">
                  <c:v>46850</c:v>
                </c:pt>
                <c:pt idx="108">
                  <c:v>46880</c:v>
                </c:pt>
                <c:pt idx="109">
                  <c:v>46910</c:v>
                </c:pt>
                <c:pt idx="110">
                  <c:v>46940</c:v>
                </c:pt>
                <c:pt idx="111">
                  <c:v>46970</c:v>
                </c:pt>
                <c:pt idx="112">
                  <c:v>47000</c:v>
                </c:pt>
                <c:pt idx="113">
                  <c:v>47030</c:v>
                </c:pt>
                <c:pt idx="114">
                  <c:v>47060</c:v>
                </c:pt>
                <c:pt idx="115">
                  <c:v>47090</c:v>
                </c:pt>
                <c:pt idx="116">
                  <c:v>47120</c:v>
                </c:pt>
                <c:pt idx="117">
                  <c:v>47150</c:v>
                </c:pt>
                <c:pt idx="118">
                  <c:v>47180</c:v>
                </c:pt>
                <c:pt idx="119">
                  <c:v>47210</c:v>
                </c:pt>
              </c:numCache>
            </c:numRef>
          </c:cat>
          <c:val>
            <c:numRef>
              <c:f>CPIBootstrap6m!$V$59:$V$178</c:f>
              <c:numCache>
                <c:formatCode>0.00%</c:formatCode>
                <c:ptCount val="120"/>
                <c:pt idx="0">
                  <c:v>2.8199999999995451E-2</c:v>
                </c:pt>
                <c:pt idx="1">
                  <c:v>2.8199999999995451E-2</c:v>
                </c:pt>
                <c:pt idx="2">
                  <c:v>2.8134799015412975E-2</c:v>
                </c:pt>
                <c:pt idx="3">
                  <c:v>2.8069877754388184E-2</c:v>
                </c:pt>
                <c:pt idx="4">
                  <c:v>2.8005270865805437E-2</c:v>
                </c:pt>
                <c:pt idx="5">
                  <c:v>2.794097133986384E-2</c:v>
                </c:pt>
                <c:pt idx="6">
                  <c:v>2.7876927881248442E-2</c:v>
                </c:pt>
                <c:pt idx="7">
                  <c:v>2.7740026084838054E-2</c:v>
                </c:pt>
                <c:pt idx="8">
                  <c:v>2.7645679829749154E-2</c:v>
                </c:pt>
                <c:pt idx="9">
                  <c:v>2.7558244677576504E-2</c:v>
                </c:pt>
                <c:pt idx="10">
                  <c:v>2.7470808722202793E-2</c:v>
                </c:pt>
                <c:pt idx="11">
                  <c:v>2.738337196357939E-2</c:v>
                </c:pt>
                <c:pt idx="12">
                  <c:v>2.7295934401730615E-2</c:v>
                </c:pt>
                <c:pt idx="13">
                  <c:v>2.73279899690884E-2</c:v>
                </c:pt>
                <c:pt idx="14">
                  <c:v>2.7298101656540563E-2</c:v>
                </c:pt>
                <c:pt idx="15">
                  <c:v>2.7234642824282933E-2</c:v>
                </c:pt>
                <c:pt idx="16">
                  <c:v>2.7171183568947505E-2</c:v>
                </c:pt>
                <c:pt idx="17">
                  <c:v>2.710772389048836E-2</c:v>
                </c:pt>
                <c:pt idx="18">
                  <c:v>2.7044263788894685E-2</c:v>
                </c:pt>
                <c:pt idx="19">
                  <c:v>2.698080326421241E-2</c:v>
                </c:pt>
                <c:pt idx="20">
                  <c:v>2.6917342316382098E-2</c:v>
                </c:pt>
                <c:pt idx="21">
                  <c:v>2.6853880945401049E-2</c:v>
                </c:pt>
                <c:pt idx="22">
                  <c:v>2.6790419151315192E-2</c:v>
                </c:pt>
                <c:pt idx="23">
                  <c:v>2.6726956934065089E-2</c:v>
                </c:pt>
                <c:pt idx="24">
                  <c:v>2.6663494293639938E-2</c:v>
                </c:pt>
                <c:pt idx="25">
                  <c:v>2.6530209431340584E-2</c:v>
                </c:pt>
                <c:pt idx="26">
                  <c:v>2.6412749693804249E-2</c:v>
                </c:pt>
                <c:pt idx="27">
                  <c:v>2.633997476157161E-2</c:v>
                </c:pt>
                <c:pt idx="28">
                  <c:v>2.626719927288601E-2</c:v>
                </c:pt>
                <c:pt idx="29">
                  <c:v>2.6194423227712333E-2</c:v>
                </c:pt>
                <c:pt idx="30">
                  <c:v>2.6121646626123523E-2</c:v>
                </c:pt>
                <c:pt idx="31">
                  <c:v>2.604886946802772E-2</c:v>
                </c:pt>
                <c:pt idx="32">
                  <c:v>2.5976091753443842E-2</c:v>
                </c:pt>
                <c:pt idx="33">
                  <c:v>2.5903313482334062E-2</c:v>
                </c:pt>
                <c:pt idx="34">
                  <c:v>2.5830534654776732E-2</c:v>
                </c:pt>
                <c:pt idx="35">
                  <c:v>2.575775527067729E-2</c:v>
                </c:pt>
                <c:pt idx="36">
                  <c:v>2.5684975330054649E-2</c:v>
                </c:pt>
                <c:pt idx="37">
                  <c:v>2.5847753497294363E-2</c:v>
                </c:pt>
                <c:pt idx="38">
                  <c:v>2.6205590016480929E-2</c:v>
                </c:pt>
                <c:pt idx="39">
                  <c:v>2.6167541407891608E-2</c:v>
                </c:pt>
                <c:pt idx="40">
                  <c:v>2.6129492647124386E-2</c:v>
                </c:pt>
                <c:pt idx="41">
                  <c:v>2.6091443734314341E-2</c:v>
                </c:pt>
                <c:pt idx="42">
                  <c:v>2.6053394669356116E-2</c:v>
                </c:pt>
                <c:pt idx="43">
                  <c:v>2.6015345452244303E-2</c:v>
                </c:pt>
                <c:pt idx="44">
                  <c:v>2.5977296083089668E-2</c:v>
                </c:pt>
                <c:pt idx="45">
                  <c:v>2.5939246561743623E-2</c:v>
                </c:pt>
                <c:pt idx="46">
                  <c:v>2.5901196888354756E-2</c:v>
                </c:pt>
                <c:pt idx="47">
                  <c:v>2.5863147062806902E-2</c:v>
                </c:pt>
                <c:pt idx="48">
                  <c:v>2.5825097085097354E-2</c:v>
                </c:pt>
                <c:pt idx="49">
                  <c:v>2.5659923479645779E-2</c:v>
                </c:pt>
                <c:pt idx="50">
                  <c:v>2.5190476169024405E-2</c:v>
                </c:pt>
                <c:pt idx="51">
                  <c:v>2.513018407417596E-2</c:v>
                </c:pt>
                <c:pt idx="52">
                  <c:v>2.5069891597391519E-2</c:v>
                </c:pt>
                <c:pt idx="53">
                  <c:v>2.5009598738665668E-2</c:v>
                </c:pt>
                <c:pt idx="54">
                  <c:v>2.4949305498038938E-2</c:v>
                </c:pt>
                <c:pt idx="55">
                  <c:v>2.4889011875365446E-2</c:v>
                </c:pt>
                <c:pt idx="56">
                  <c:v>2.4828717870782963E-2</c:v>
                </c:pt>
                <c:pt idx="57">
                  <c:v>2.4768423484237467E-2</c:v>
                </c:pt>
                <c:pt idx="58">
                  <c:v>2.4708128715723549E-2</c:v>
                </c:pt>
                <c:pt idx="59">
                  <c:v>2.4647833565238513E-2</c:v>
                </c:pt>
                <c:pt idx="60">
                  <c:v>2.458753803277695E-2</c:v>
                </c:pt>
                <c:pt idx="61">
                  <c:v>2.4620344724924432E-2</c:v>
                </c:pt>
                <c:pt idx="62">
                  <c:v>2.5887982698366601E-2</c:v>
                </c:pt>
                <c:pt idx="63">
                  <c:v>2.5873485638121863E-2</c:v>
                </c:pt>
                <c:pt idx="64">
                  <c:v>2.5858988555792013E-2</c:v>
                </c:pt>
                <c:pt idx="65">
                  <c:v>2.5844491451379754E-2</c:v>
                </c:pt>
                <c:pt idx="66">
                  <c:v>2.5829994324885086E-2</c:v>
                </c:pt>
                <c:pt idx="67">
                  <c:v>2.5815497176302604E-2</c:v>
                </c:pt>
                <c:pt idx="68">
                  <c:v>2.5801000005640413E-2</c:v>
                </c:pt>
                <c:pt idx="69">
                  <c:v>2.5786502812890411E-2</c:v>
                </c:pt>
                <c:pt idx="70">
                  <c:v>2.5772005598060699E-2</c:v>
                </c:pt>
                <c:pt idx="71">
                  <c:v>2.5757508361140474E-2</c:v>
                </c:pt>
                <c:pt idx="72">
                  <c:v>2.5743011102140539E-2</c:v>
                </c:pt>
                <c:pt idx="73">
                  <c:v>2.5728513821055492E-2</c:v>
                </c:pt>
                <c:pt idx="74">
                  <c:v>2.5714016517888034E-2</c:v>
                </c:pt>
                <c:pt idx="75">
                  <c:v>2.5699519192632764E-2</c:v>
                </c:pt>
                <c:pt idx="76">
                  <c:v>2.5685021845227547E-2</c:v>
                </c:pt>
                <c:pt idx="77">
                  <c:v>2.5670524475869594E-2</c:v>
                </c:pt>
                <c:pt idx="78">
                  <c:v>2.5656027084364392E-2</c:v>
                </c:pt>
                <c:pt idx="79">
                  <c:v>2.5641529670771379E-2</c:v>
                </c:pt>
                <c:pt idx="80">
                  <c:v>2.5627032235093255E-2</c:v>
                </c:pt>
                <c:pt idx="81">
                  <c:v>2.5612534777332718E-2</c:v>
                </c:pt>
                <c:pt idx="82">
                  <c:v>2.559803729748707E-2</c:v>
                </c:pt>
                <c:pt idx="83">
                  <c:v>2.5583539795553611E-2</c:v>
                </c:pt>
                <c:pt idx="84">
                  <c:v>2.556904227153774E-2</c:v>
                </c:pt>
                <c:pt idx="85">
                  <c:v>2.5554544725436761E-2</c:v>
                </c:pt>
                <c:pt idx="86">
                  <c:v>1.7880051217058785E-2</c:v>
                </c:pt>
                <c:pt idx="87">
                  <c:v>1.4870583667899395E-2</c:v>
                </c:pt>
                <c:pt idx="88">
                  <c:v>1.4612950733897864E-2</c:v>
                </c:pt>
                <c:pt idx="89">
                  <c:v>1.4355310829770299E-2</c:v>
                </c:pt>
                <c:pt idx="90">
                  <c:v>1.4097663955435658E-2</c:v>
                </c:pt>
                <c:pt idx="91">
                  <c:v>1.3840010110191536E-2</c:v>
                </c:pt>
                <c:pt idx="92">
                  <c:v>1.3582349293962293E-2</c:v>
                </c:pt>
                <c:pt idx="93">
                  <c:v>1.3324681506034719E-2</c:v>
                </c:pt>
                <c:pt idx="94">
                  <c:v>1.3067006746343979E-2</c:v>
                </c:pt>
                <c:pt idx="95">
                  <c:v>1.280932501416876E-2</c:v>
                </c:pt>
                <c:pt idx="96">
                  <c:v>1.2551636309449629E-2</c:v>
                </c:pt>
                <c:pt idx="97">
                  <c:v>1.2293940631462571E-2</c:v>
                </c:pt>
                <c:pt idx="98">
                  <c:v>1.8438928745712107E-2</c:v>
                </c:pt>
                <c:pt idx="99">
                  <c:v>2.3260489560650521E-2</c:v>
                </c:pt>
                <c:pt idx="100">
                  <c:v>2.3233683979782909E-2</c:v>
                </c:pt>
                <c:pt idx="101">
                  <c:v>2.3206878323407176E-2</c:v>
                </c:pt>
                <c:pt idx="102">
                  <c:v>2.3180072591609775E-2</c:v>
                </c:pt>
                <c:pt idx="103">
                  <c:v>2.3153266784123255E-2</c:v>
                </c:pt>
                <c:pt idx="104">
                  <c:v>2.3126460901217765E-2</c:v>
                </c:pt>
                <c:pt idx="105">
                  <c:v>2.3099654942801456E-2</c:v>
                </c:pt>
                <c:pt idx="106">
                  <c:v>2.3072848908966177E-2</c:v>
                </c:pt>
                <c:pt idx="107">
                  <c:v>2.3046042799430972E-2</c:v>
                </c:pt>
                <c:pt idx="108">
                  <c:v>2.3019236614479504E-2</c:v>
                </c:pt>
                <c:pt idx="109">
                  <c:v>2.2992430354109066E-2</c:v>
                </c:pt>
                <c:pt idx="110">
                  <c:v>2.5306959155214487E-2</c:v>
                </c:pt>
                <c:pt idx="111">
                  <c:v>3.004929355377095E-2</c:v>
                </c:pt>
                <c:pt idx="112">
                  <c:v>3.0150176021238706E-2</c:v>
                </c:pt>
                <c:pt idx="113">
                  <c:v>3.0251057418728061E-2</c:v>
                </c:pt>
                <c:pt idx="114">
                  <c:v>3.0351937746357877E-2</c:v>
                </c:pt>
                <c:pt idx="115">
                  <c:v>3.0452817003855309E-2</c:v>
                </c:pt>
                <c:pt idx="116">
                  <c:v>3.055369519154183E-2</c:v>
                </c:pt>
                <c:pt idx="117">
                  <c:v>3.0654572309341804E-2</c:v>
                </c:pt>
                <c:pt idx="118">
                  <c:v>3.075544835727954E-2</c:v>
                </c:pt>
                <c:pt idx="119">
                  <c:v>3.0856323335379354E-2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3-494F-A978-C50DBA81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4112"/>
        <c:axId val="126908288"/>
      </c:areaChart>
      <c:dateAx>
        <c:axId val="121354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8288"/>
        <c:crossesAt val="0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2690828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54112"/>
        <c:crosses val="autoZero"/>
        <c:crossBetween val="midCat"/>
        <c:majorUnit val="2.0000000000000011E-2"/>
        <c:minorUnit val="4.000000000000007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9143835616438358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2406684401509824"/>
          <c:w val="0.91609589041095962"/>
          <c:h val="0.56016711003774478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CPIBootstrap6m!$W$58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CPIBootstrap6m!$T$59:$T$178</c:f>
              <c:numCache>
                <c:formatCode>m/d/yyyy</c:formatCode>
                <c:ptCount val="120"/>
                <c:pt idx="0">
                  <c:v>43640</c:v>
                </c:pt>
                <c:pt idx="1">
                  <c:v>43670</c:v>
                </c:pt>
                <c:pt idx="2">
                  <c:v>43700</c:v>
                </c:pt>
                <c:pt idx="3">
                  <c:v>43730</c:v>
                </c:pt>
                <c:pt idx="4">
                  <c:v>43760</c:v>
                </c:pt>
                <c:pt idx="5">
                  <c:v>43790</c:v>
                </c:pt>
                <c:pt idx="6">
                  <c:v>43820</c:v>
                </c:pt>
                <c:pt idx="7">
                  <c:v>43850</c:v>
                </c:pt>
                <c:pt idx="8">
                  <c:v>43880</c:v>
                </c:pt>
                <c:pt idx="9">
                  <c:v>43910</c:v>
                </c:pt>
                <c:pt idx="10">
                  <c:v>43940</c:v>
                </c:pt>
                <c:pt idx="11">
                  <c:v>43970</c:v>
                </c:pt>
                <c:pt idx="12">
                  <c:v>44000</c:v>
                </c:pt>
                <c:pt idx="13">
                  <c:v>44030</c:v>
                </c:pt>
                <c:pt idx="14">
                  <c:v>44060</c:v>
                </c:pt>
                <c:pt idx="15">
                  <c:v>44090</c:v>
                </c:pt>
                <c:pt idx="16">
                  <c:v>44120</c:v>
                </c:pt>
                <c:pt idx="17">
                  <c:v>44150</c:v>
                </c:pt>
                <c:pt idx="18">
                  <c:v>44180</c:v>
                </c:pt>
                <c:pt idx="19">
                  <c:v>44210</c:v>
                </c:pt>
                <c:pt idx="20">
                  <c:v>44240</c:v>
                </c:pt>
                <c:pt idx="21">
                  <c:v>44270</c:v>
                </c:pt>
                <c:pt idx="22">
                  <c:v>44300</c:v>
                </c:pt>
                <c:pt idx="23">
                  <c:v>44330</c:v>
                </c:pt>
                <c:pt idx="24">
                  <c:v>44360</c:v>
                </c:pt>
                <c:pt idx="25">
                  <c:v>44390</c:v>
                </c:pt>
                <c:pt idx="26">
                  <c:v>44420</c:v>
                </c:pt>
                <c:pt idx="27">
                  <c:v>44450</c:v>
                </c:pt>
                <c:pt idx="28">
                  <c:v>44480</c:v>
                </c:pt>
                <c:pt idx="29">
                  <c:v>44510</c:v>
                </c:pt>
                <c:pt idx="30">
                  <c:v>44540</c:v>
                </c:pt>
                <c:pt idx="31">
                  <c:v>44570</c:v>
                </c:pt>
                <c:pt idx="32">
                  <c:v>44600</c:v>
                </c:pt>
                <c:pt idx="33">
                  <c:v>44630</c:v>
                </c:pt>
                <c:pt idx="34">
                  <c:v>44660</c:v>
                </c:pt>
                <c:pt idx="35">
                  <c:v>44690</c:v>
                </c:pt>
                <c:pt idx="36">
                  <c:v>44720</c:v>
                </c:pt>
                <c:pt idx="37">
                  <c:v>44750</c:v>
                </c:pt>
                <c:pt idx="38">
                  <c:v>44780</c:v>
                </c:pt>
                <c:pt idx="39">
                  <c:v>44810</c:v>
                </c:pt>
                <c:pt idx="40">
                  <c:v>44840</c:v>
                </c:pt>
                <c:pt idx="41">
                  <c:v>44870</c:v>
                </c:pt>
                <c:pt idx="42">
                  <c:v>44900</c:v>
                </c:pt>
                <c:pt idx="43">
                  <c:v>44930</c:v>
                </c:pt>
                <c:pt idx="44">
                  <c:v>44960</c:v>
                </c:pt>
                <c:pt idx="45">
                  <c:v>44990</c:v>
                </c:pt>
                <c:pt idx="46">
                  <c:v>45020</c:v>
                </c:pt>
                <c:pt idx="47">
                  <c:v>45050</c:v>
                </c:pt>
                <c:pt idx="48">
                  <c:v>45080</c:v>
                </c:pt>
                <c:pt idx="49">
                  <c:v>45110</c:v>
                </c:pt>
                <c:pt idx="50">
                  <c:v>45140</c:v>
                </c:pt>
                <c:pt idx="51">
                  <c:v>45170</c:v>
                </c:pt>
                <c:pt idx="52">
                  <c:v>45200</c:v>
                </c:pt>
                <c:pt idx="53">
                  <c:v>45230</c:v>
                </c:pt>
                <c:pt idx="54">
                  <c:v>45260</c:v>
                </c:pt>
                <c:pt idx="55">
                  <c:v>45290</c:v>
                </c:pt>
                <c:pt idx="56">
                  <c:v>45320</c:v>
                </c:pt>
                <c:pt idx="57">
                  <c:v>45350</c:v>
                </c:pt>
                <c:pt idx="58">
                  <c:v>45380</c:v>
                </c:pt>
                <c:pt idx="59">
                  <c:v>45410</c:v>
                </c:pt>
                <c:pt idx="60">
                  <c:v>45440</c:v>
                </c:pt>
                <c:pt idx="61">
                  <c:v>45470</c:v>
                </c:pt>
                <c:pt idx="62">
                  <c:v>45500</c:v>
                </c:pt>
                <c:pt idx="63">
                  <c:v>45530</c:v>
                </c:pt>
                <c:pt idx="64">
                  <c:v>45560</c:v>
                </c:pt>
                <c:pt idx="65">
                  <c:v>45590</c:v>
                </c:pt>
                <c:pt idx="66">
                  <c:v>45620</c:v>
                </c:pt>
                <c:pt idx="67">
                  <c:v>45650</c:v>
                </c:pt>
                <c:pt idx="68">
                  <c:v>45680</c:v>
                </c:pt>
                <c:pt idx="69">
                  <c:v>45710</c:v>
                </c:pt>
                <c:pt idx="70">
                  <c:v>45740</c:v>
                </c:pt>
                <c:pt idx="71">
                  <c:v>45770</c:v>
                </c:pt>
                <c:pt idx="72">
                  <c:v>45800</c:v>
                </c:pt>
                <c:pt idx="73">
                  <c:v>45830</c:v>
                </c:pt>
                <c:pt idx="74">
                  <c:v>45860</c:v>
                </c:pt>
                <c:pt idx="75">
                  <c:v>45890</c:v>
                </c:pt>
                <c:pt idx="76">
                  <c:v>45920</c:v>
                </c:pt>
                <c:pt idx="77">
                  <c:v>45950</c:v>
                </c:pt>
                <c:pt idx="78">
                  <c:v>45980</c:v>
                </c:pt>
                <c:pt idx="79">
                  <c:v>46010</c:v>
                </c:pt>
                <c:pt idx="80">
                  <c:v>46040</c:v>
                </c:pt>
                <c:pt idx="81">
                  <c:v>46070</c:v>
                </c:pt>
                <c:pt idx="82">
                  <c:v>46100</c:v>
                </c:pt>
                <c:pt idx="83">
                  <c:v>46130</c:v>
                </c:pt>
                <c:pt idx="84">
                  <c:v>46160</c:v>
                </c:pt>
                <c:pt idx="85">
                  <c:v>46190</c:v>
                </c:pt>
                <c:pt idx="86">
                  <c:v>46220</c:v>
                </c:pt>
                <c:pt idx="87">
                  <c:v>46250</c:v>
                </c:pt>
                <c:pt idx="88">
                  <c:v>46280</c:v>
                </c:pt>
                <c:pt idx="89">
                  <c:v>46310</c:v>
                </c:pt>
                <c:pt idx="90">
                  <c:v>46340</c:v>
                </c:pt>
                <c:pt idx="91">
                  <c:v>46370</c:v>
                </c:pt>
                <c:pt idx="92">
                  <c:v>46400</c:v>
                </c:pt>
                <c:pt idx="93">
                  <c:v>46430</c:v>
                </c:pt>
                <c:pt idx="94">
                  <c:v>46460</c:v>
                </c:pt>
                <c:pt idx="95">
                  <c:v>46490</c:v>
                </c:pt>
                <c:pt idx="96">
                  <c:v>46520</c:v>
                </c:pt>
                <c:pt idx="97">
                  <c:v>46550</c:v>
                </c:pt>
                <c:pt idx="98">
                  <c:v>46580</c:v>
                </c:pt>
                <c:pt idx="99">
                  <c:v>46610</c:v>
                </c:pt>
                <c:pt idx="100">
                  <c:v>46640</c:v>
                </c:pt>
                <c:pt idx="101">
                  <c:v>46670</c:v>
                </c:pt>
                <c:pt idx="102">
                  <c:v>46700</c:v>
                </c:pt>
                <c:pt idx="103">
                  <c:v>46730</c:v>
                </c:pt>
                <c:pt idx="104">
                  <c:v>46760</c:v>
                </c:pt>
                <c:pt idx="105">
                  <c:v>46790</c:v>
                </c:pt>
                <c:pt idx="106">
                  <c:v>46820</c:v>
                </c:pt>
                <c:pt idx="107">
                  <c:v>46850</c:v>
                </c:pt>
                <c:pt idx="108">
                  <c:v>46880</c:v>
                </c:pt>
                <c:pt idx="109">
                  <c:v>46910</c:v>
                </c:pt>
                <c:pt idx="110">
                  <c:v>46940</c:v>
                </c:pt>
                <c:pt idx="111">
                  <c:v>46970</c:v>
                </c:pt>
                <c:pt idx="112">
                  <c:v>47000</c:v>
                </c:pt>
                <c:pt idx="113">
                  <c:v>47030</c:v>
                </c:pt>
                <c:pt idx="114">
                  <c:v>47060</c:v>
                </c:pt>
                <c:pt idx="115">
                  <c:v>47090</c:v>
                </c:pt>
                <c:pt idx="116">
                  <c:v>47120</c:v>
                </c:pt>
                <c:pt idx="117">
                  <c:v>47150</c:v>
                </c:pt>
                <c:pt idx="118">
                  <c:v>47180</c:v>
                </c:pt>
                <c:pt idx="119">
                  <c:v>47210</c:v>
                </c:pt>
              </c:numCache>
            </c:numRef>
          </c:cat>
          <c:val>
            <c:numRef>
              <c:f>CPIBootstrap6m!$W$59:$W$178</c:f>
              <c:numCache>
                <c:formatCode>0.00%</c:formatCode>
                <c:ptCount val="120"/>
                <c:pt idx="0">
                  <c:v>2.8186662034200217E-2</c:v>
                </c:pt>
                <c:pt idx="1">
                  <c:v>2.8186662034200217E-2</c:v>
                </c:pt>
                <c:pt idx="2">
                  <c:v>2.8154114564386941E-2</c:v>
                </c:pt>
                <c:pt idx="3">
                  <c:v>2.8121660068841977E-2</c:v>
                </c:pt>
                <c:pt idx="4">
                  <c:v>2.8089307196926011E-2</c:v>
                </c:pt>
                <c:pt idx="5">
                  <c:v>2.8057056279803216E-2</c:v>
                </c:pt>
                <c:pt idx="6">
                  <c:v>2.802489889315208E-2</c:v>
                </c:pt>
                <c:pt idx="7">
                  <c:v>2.7982403165847075E-2</c:v>
                </c:pt>
                <c:pt idx="8">
                  <c:v>2.7938756811259215E-2</c:v>
                </c:pt>
                <c:pt idx="9">
                  <c:v>2.7895109980740206E-2</c:v>
                </c:pt>
                <c:pt idx="10">
                  <c:v>2.7851462674281562E-2</c:v>
                </c:pt>
                <c:pt idx="11">
                  <c:v>2.7807814891870859E-2</c:v>
                </c:pt>
                <c:pt idx="12">
                  <c:v>2.7764166633499666E-2</c:v>
                </c:pt>
                <c:pt idx="13">
                  <c:v>2.772969546689948E-2</c:v>
                </c:pt>
                <c:pt idx="14">
                  <c:v>2.7698017196104898E-2</c:v>
                </c:pt>
                <c:pt idx="15">
                  <c:v>2.766633867460085E-2</c:v>
                </c:pt>
                <c:pt idx="16">
                  <c:v>2.7634659902385287E-2</c:v>
                </c:pt>
                <c:pt idx="17">
                  <c:v>2.760298087945336E-2</c:v>
                </c:pt>
                <c:pt idx="18">
                  <c:v>2.7571301605800048E-2</c:v>
                </c:pt>
                <c:pt idx="19">
                  <c:v>2.7539622081423406E-2</c:v>
                </c:pt>
                <c:pt idx="20">
                  <c:v>2.750794230631835E-2</c:v>
                </c:pt>
                <c:pt idx="21">
                  <c:v>2.7476262280480137E-2</c:v>
                </c:pt>
                <c:pt idx="22">
                  <c:v>2.7444582003906554E-2</c:v>
                </c:pt>
                <c:pt idx="23">
                  <c:v>2.7412901476592734E-2</c:v>
                </c:pt>
                <c:pt idx="24">
                  <c:v>2.7381220698533847E-2</c:v>
                </c:pt>
                <c:pt idx="25">
                  <c:v>2.7346750973786395E-2</c:v>
                </c:pt>
                <c:pt idx="26">
                  <c:v>2.7310421804482649E-2</c:v>
                </c:pt>
                <c:pt idx="27">
                  <c:v>2.727409230544961E-2</c:v>
                </c:pt>
                <c:pt idx="28">
                  <c:v>2.7237762476681318E-2</c:v>
                </c:pt>
                <c:pt idx="29">
                  <c:v>2.7201432318170835E-2</c:v>
                </c:pt>
                <c:pt idx="30">
                  <c:v>2.7165101829914048E-2</c:v>
                </c:pt>
                <c:pt idx="31">
                  <c:v>2.7128771011904029E-2</c:v>
                </c:pt>
                <c:pt idx="32">
                  <c:v>2.7092439864134781E-2</c:v>
                </c:pt>
                <c:pt idx="33">
                  <c:v>2.7056108386599428E-2</c:v>
                </c:pt>
                <c:pt idx="34">
                  <c:v>2.7019776579293806E-2</c:v>
                </c:pt>
                <c:pt idx="35">
                  <c:v>2.6983444442210958E-2</c:v>
                </c:pt>
                <c:pt idx="36">
                  <c:v>2.6947111975344978E-2</c:v>
                </c:pt>
                <c:pt idx="37">
                  <c:v>2.691713654515129E-2</c:v>
                </c:pt>
                <c:pt idx="38">
                  <c:v>2.6898141854634749E-2</c:v>
                </c:pt>
                <c:pt idx="39">
                  <c:v>2.6879147073980841E-2</c:v>
                </c:pt>
                <c:pt idx="40">
                  <c:v>2.6860152203186927E-2</c:v>
                </c:pt>
                <c:pt idx="41">
                  <c:v>2.6841157242253933E-2</c:v>
                </c:pt>
                <c:pt idx="42">
                  <c:v>2.6822162191180113E-2</c:v>
                </c:pt>
                <c:pt idx="43">
                  <c:v>2.6803167049963758E-2</c:v>
                </c:pt>
                <c:pt idx="44">
                  <c:v>2.6784171818605696E-2</c:v>
                </c:pt>
                <c:pt idx="45">
                  <c:v>2.6765176497103398E-2</c:v>
                </c:pt>
                <c:pt idx="46">
                  <c:v>2.6746181085457742E-2</c:v>
                </c:pt>
                <c:pt idx="47">
                  <c:v>2.6727185583666973E-2</c:v>
                </c:pt>
                <c:pt idx="48">
                  <c:v>2.6708189991729366E-2</c:v>
                </c:pt>
                <c:pt idx="49">
                  <c:v>2.6686603653360744E-2</c:v>
                </c:pt>
                <c:pt idx="50">
                  <c:v>2.665650498450205E-2</c:v>
                </c:pt>
                <c:pt idx="51">
                  <c:v>2.6626406089314235E-2</c:v>
                </c:pt>
                <c:pt idx="52">
                  <c:v>2.6596306967793863E-2</c:v>
                </c:pt>
                <c:pt idx="53">
                  <c:v>2.6566207619937533E-2</c:v>
                </c:pt>
                <c:pt idx="54">
                  <c:v>2.6536108045742742E-2</c:v>
                </c:pt>
                <c:pt idx="55">
                  <c:v>2.6506008245204268E-2</c:v>
                </c:pt>
                <c:pt idx="56">
                  <c:v>2.6475908218319643E-2</c:v>
                </c:pt>
                <c:pt idx="57">
                  <c:v>2.6445807965085454E-2</c:v>
                </c:pt>
                <c:pt idx="58">
                  <c:v>2.6415707485498277E-2</c:v>
                </c:pt>
                <c:pt idx="59">
                  <c:v>2.6385606779554704E-2</c:v>
                </c:pt>
                <c:pt idx="60">
                  <c:v>2.6355505847251357E-2</c:v>
                </c:pt>
                <c:pt idx="61">
                  <c:v>2.6326928927613118E-2</c:v>
                </c:pt>
                <c:pt idx="62">
                  <c:v>2.6319691241750792E-2</c:v>
                </c:pt>
                <c:pt idx="63">
                  <c:v>2.6312453542801387E-2</c:v>
                </c:pt>
                <c:pt idx="64">
                  <c:v>2.6305215830764856E-2</c:v>
                </c:pt>
                <c:pt idx="65">
                  <c:v>2.6297978105641127E-2</c:v>
                </c:pt>
                <c:pt idx="66">
                  <c:v>2.629074036743019E-2</c:v>
                </c:pt>
                <c:pt idx="67">
                  <c:v>2.6283502616131958E-2</c:v>
                </c:pt>
                <c:pt idx="68">
                  <c:v>2.6276264851746424E-2</c:v>
                </c:pt>
                <c:pt idx="69">
                  <c:v>2.6269027074273497E-2</c:v>
                </c:pt>
                <c:pt idx="70">
                  <c:v>2.6261789283713189E-2</c:v>
                </c:pt>
                <c:pt idx="71">
                  <c:v>2.6254551480065395E-2</c:v>
                </c:pt>
                <c:pt idx="72">
                  <c:v>2.6247313663330083E-2</c:v>
                </c:pt>
                <c:pt idx="73">
                  <c:v>2.624007583350723E-2</c:v>
                </c:pt>
                <c:pt idx="74">
                  <c:v>2.6232837990596794E-2</c:v>
                </c:pt>
                <c:pt idx="75">
                  <c:v>2.6225600134598671E-2</c:v>
                </c:pt>
                <c:pt idx="76">
                  <c:v>2.6218362265511982E-2</c:v>
                </c:pt>
                <c:pt idx="77">
                  <c:v>2.6211124383338415E-2</c:v>
                </c:pt>
                <c:pt idx="78">
                  <c:v>2.6203886488077071E-2</c:v>
                </c:pt>
                <c:pt idx="79">
                  <c:v>2.6196648579727876E-2</c:v>
                </c:pt>
                <c:pt idx="80">
                  <c:v>2.6189410658290779E-2</c:v>
                </c:pt>
                <c:pt idx="81">
                  <c:v>2.618217272376577E-2</c:v>
                </c:pt>
                <c:pt idx="82">
                  <c:v>2.6174934776152778E-2</c:v>
                </c:pt>
                <c:pt idx="83">
                  <c:v>2.6167696815451728E-2</c:v>
                </c:pt>
                <c:pt idx="84">
                  <c:v>2.6160458841662626E-2</c:v>
                </c:pt>
                <c:pt idx="85">
                  <c:v>2.61532208547854E-2</c:v>
                </c:pt>
                <c:pt idx="86">
                  <c:v>2.6057010885473107E-2</c:v>
                </c:pt>
                <c:pt idx="87">
                  <c:v>2.5928443892176332E-2</c:v>
                </c:pt>
                <c:pt idx="88">
                  <c:v>2.5799872769208327E-2</c:v>
                </c:pt>
                <c:pt idx="89">
                  <c:v>2.5671297516302E-2</c:v>
                </c:pt>
                <c:pt idx="90">
                  <c:v>2.5542718133193771E-2</c:v>
                </c:pt>
                <c:pt idx="91">
                  <c:v>2.5414134619616537E-2</c:v>
                </c:pt>
                <c:pt idx="92">
                  <c:v>2.5285546975306699E-2</c:v>
                </c:pt>
                <c:pt idx="93">
                  <c:v>2.5156955199997031E-2</c:v>
                </c:pt>
                <c:pt idx="94">
                  <c:v>2.5028359293423921E-2</c:v>
                </c:pt>
                <c:pt idx="95">
                  <c:v>2.489975925532012E-2</c:v>
                </c:pt>
                <c:pt idx="96">
                  <c:v>2.4771155085421902E-2</c:v>
                </c:pt>
                <c:pt idx="97">
                  <c:v>2.4642546783462008E-2</c:v>
                </c:pt>
                <c:pt idx="98">
                  <c:v>2.4579230901278649E-2</c:v>
                </c:pt>
                <c:pt idx="99">
                  <c:v>2.4565846746162703E-2</c:v>
                </c:pt>
                <c:pt idx="100">
                  <c:v>2.4552462546293369E-2</c:v>
                </c:pt>
                <c:pt idx="101">
                  <c:v>2.4539078301670333E-2</c:v>
                </c:pt>
                <c:pt idx="102">
                  <c:v>2.4525694012294173E-2</c:v>
                </c:pt>
                <c:pt idx="103">
                  <c:v>2.4512309678162824E-2</c:v>
                </c:pt>
                <c:pt idx="104">
                  <c:v>2.4498925299276896E-2</c:v>
                </c:pt>
                <c:pt idx="105">
                  <c:v>2.4485540875636078E-2</c:v>
                </c:pt>
                <c:pt idx="106">
                  <c:v>2.4472156407240941E-2</c:v>
                </c:pt>
                <c:pt idx="107">
                  <c:v>2.4458771894089418E-2</c:v>
                </c:pt>
                <c:pt idx="108">
                  <c:v>2.4445387336182112E-2</c:v>
                </c:pt>
                <c:pt idx="109">
                  <c:v>2.4432002733519601E-2</c:v>
                </c:pt>
                <c:pt idx="110">
                  <c:v>2.4439875359442663E-2</c:v>
                </c:pt>
                <c:pt idx="111">
                  <c:v>2.4490262094282983E-2</c:v>
                </c:pt>
                <c:pt idx="112">
                  <c:v>2.454064819485996E-2</c:v>
                </c:pt>
                <c:pt idx="113">
                  <c:v>2.4591033661189563E-2</c:v>
                </c:pt>
                <c:pt idx="114">
                  <c:v>2.4641418493288634E-2</c:v>
                </c:pt>
                <c:pt idx="115">
                  <c:v>2.4691802691171376E-2</c:v>
                </c:pt>
                <c:pt idx="116">
                  <c:v>2.4742186254854647E-2</c:v>
                </c:pt>
                <c:pt idx="117">
                  <c:v>2.4792569184354397E-2</c:v>
                </c:pt>
                <c:pt idx="118">
                  <c:v>2.4842951479686601E-2</c:v>
                </c:pt>
                <c:pt idx="119">
                  <c:v>2.4893333140867231E-2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9-409B-B432-8D2A7359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8688"/>
        <c:axId val="255540608"/>
      </c:areaChart>
      <c:dateAx>
        <c:axId val="255538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4060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5554060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868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086206896551785"/>
          <c:y val="2.7472527472527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82758620689655E-2"/>
          <c:y val="0.29120879120879173"/>
          <c:w val="0.89439655172413757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CPIBootstrap6m!$U$51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CPIBootstrap6m!$T$59:$T$179</c:f>
              <c:numCache>
                <c:formatCode>m/d/yyyy</c:formatCode>
                <c:ptCount val="121"/>
                <c:pt idx="0">
                  <c:v>43640</c:v>
                </c:pt>
                <c:pt idx="1">
                  <c:v>43670</c:v>
                </c:pt>
                <c:pt idx="2">
                  <c:v>43700</c:v>
                </c:pt>
                <c:pt idx="3">
                  <c:v>43730</c:v>
                </c:pt>
                <c:pt idx="4">
                  <c:v>43760</c:v>
                </c:pt>
                <c:pt idx="5">
                  <c:v>43790</c:v>
                </c:pt>
                <c:pt idx="6">
                  <c:v>43820</c:v>
                </c:pt>
                <c:pt idx="7">
                  <c:v>43850</c:v>
                </c:pt>
                <c:pt idx="8">
                  <c:v>43880</c:v>
                </c:pt>
                <c:pt idx="9">
                  <c:v>43910</c:v>
                </c:pt>
                <c:pt idx="10">
                  <c:v>43940</c:v>
                </c:pt>
                <c:pt idx="11">
                  <c:v>43970</c:v>
                </c:pt>
                <c:pt idx="12">
                  <c:v>44000</c:v>
                </c:pt>
                <c:pt idx="13">
                  <c:v>44030</c:v>
                </c:pt>
                <c:pt idx="14">
                  <c:v>44060</c:v>
                </c:pt>
                <c:pt idx="15">
                  <c:v>44090</c:v>
                </c:pt>
                <c:pt idx="16">
                  <c:v>44120</c:v>
                </c:pt>
                <c:pt idx="17">
                  <c:v>44150</c:v>
                </c:pt>
                <c:pt idx="18">
                  <c:v>44180</c:v>
                </c:pt>
                <c:pt idx="19">
                  <c:v>44210</c:v>
                </c:pt>
                <c:pt idx="20">
                  <c:v>44240</c:v>
                </c:pt>
                <c:pt idx="21">
                  <c:v>44270</c:v>
                </c:pt>
                <c:pt idx="22">
                  <c:v>44300</c:v>
                </c:pt>
                <c:pt idx="23">
                  <c:v>44330</c:v>
                </c:pt>
                <c:pt idx="24">
                  <c:v>44360</c:v>
                </c:pt>
                <c:pt idx="25">
                  <c:v>44390</c:v>
                </c:pt>
                <c:pt idx="26">
                  <c:v>44420</c:v>
                </c:pt>
                <c:pt idx="27">
                  <c:v>44450</c:v>
                </c:pt>
                <c:pt idx="28">
                  <c:v>44480</c:v>
                </c:pt>
                <c:pt idx="29">
                  <c:v>44510</c:v>
                </c:pt>
                <c:pt idx="30">
                  <c:v>44540</c:v>
                </c:pt>
                <c:pt idx="31">
                  <c:v>44570</c:v>
                </c:pt>
                <c:pt idx="32">
                  <c:v>44600</c:v>
                </c:pt>
                <c:pt idx="33">
                  <c:v>44630</c:v>
                </c:pt>
                <c:pt idx="34">
                  <c:v>44660</c:v>
                </c:pt>
                <c:pt idx="35">
                  <c:v>44690</c:v>
                </c:pt>
                <c:pt idx="36">
                  <c:v>44720</c:v>
                </c:pt>
                <c:pt idx="37">
                  <c:v>44750</c:v>
                </c:pt>
                <c:pt idx="38">
                  <c:v>44780</c:v>
                </c:pt>
                <c:pt idx="39">
                  <c:v>44810</c:v>
                </c:pt>
                <c:pt idx="40">
                  <c:v>44840</c:v>
                </c:pt>
                <c:pt idx="41">
                  <c:v>44870</c:v>
                </c:pt>
                <c:pt idx="42">
                  <c:v>44900</c:v>
                </c:pt>
                <c:pt idx="43">
                  <c:v>44930</c:v>
                </c:pt>
                <c:pt idx="44">
                  <c:v>44960</c:v>
                </c:pt>
                <c:pt idx="45">
                  <c:v>44990</c:v>
                </c:pt>
                <c:pt idx="46">
                  <c:v>45020</c:v>
                </c:pt>
                <c:pt idx="47">
                  <c:v>45050</c:v>
                </c:pt>
                <c:pt idx="48">
                  <c:v>45080</c:v>
                </c:pt>
                <c:pt idx="49">
                  <c:v>45110</c:v>
                </c:pt>
                <c:pt idx="50">
                  <c:v>45140</c:v>
                </c:pt>
                <c:pt idx="51">
                  <c:v>45170</c:v>
                </c:pt>
                <c:pt idx="52">
                  <c:v>45200</c:v>
                </c:pt>
                <c:pt idx="53">
                  <c:v>45230</c:v>
                </c:pt>
                <c:pt idx="54">
                  <c:v>45260</c:v>
                </c:pt>
                <c:pt idx="55">
                  <c:v>45290</c:v>
                </c:pt>
                <c:pt idx="56">
                  <c:v>45320</c:v>
                </c:pt>
                <c:pt idx="57">
                  <c:v>45350</c:v>
                </c:pt>
                <c:pt idx="58">
                  <c:v>45380</c:v>
                </c:pt>
                <c:pt idx="59">
                  <c:v>45410</c:v>
                </c:pt>
                <c:pt idx="60">
                  <c:v>45440</c:v>
                </c:pt>
                <c:pt idx="61">
                  <c:v>45470</c:v>
                </c:pt>
                <c:pt idx="62">
                  <c:v>45500</c:v>
                </c:pt>
                <c:pt idx="63">
                  <c:v>45530</c:v>
                </c:pt>
                <c:pt idx="64">
                  <c:v>45560</c:v>
                </c:pt>
                <c:pt idx="65">
                  <c:v>45590</c:v>
                </c:pt>
                <c:pt idx="66">
                  <c:v>45620</c:v>
                </c:pt>
                <c:pt idx="67">
                  <c:v>45650</c:v>
                </c:pt>
                <c:pt idx="68">
                  <c:v>45680</c:v>
                </c:pt>
                <c:pt idx="69">
                  <c:v>45710</c:v>
                </c:pt>
                <c:pt idx="70">
                  <c:v>45740</c:v>
                </c:pt>
                <c:pt idx="71">
                  <c:v>45770</c:v>
                </c:pt>
                <c:pt idx="72">
                  <c:v>45800</c:v>
                </c:pt>
                <c:pt idx="73">
                  <c:v>45830</c:v>
                </c:pt>
                <c:pt idx="74">
                  <c:v>45860</c:v>
                </c:pt>
                <c:pt idx="75">
                  <c:v>45890</c:v>
                </c:pt>
                <c:pt idx="76">
                  <c:v>45920</c:v>
                </c:pt>
                <c:pt idx="77">
                  <c:v>45950</c:v>
                </c:pt>
                <c:pt idx="78">
                  <c:v>45980</c:v>
                </c:pt>
                <c:pt idx="79">
                  <c:v>46010</c:v>
                </c:pt>
                <c:pt idx="80">
                  <c:v>46040</c:v>
                </c:pt>
                <c:pt idx="81">
                  <c:v>46070</c:v>
                </c:pt>
                <c:pt idx="82">
                  <c:v>46100</c:v>
                </c:pt>
                <c:pt idx="83">
                  <c:v>46130</c:v>
                </c:pt>
                <c:pt idx="84">
                  <c:v>46160</c:v>
                </c:pt>
                <c:pt idx="85">
                  <c:v>46190</c:v>
                </c:pt>
                <c:pt idx="86">
                  <c:v>46220</c:v>
                </c:pt>
                <c:pt idx="87">
                  <c:v>46250</c:v>
                </c:pt>
                <c:pt idx="88">
                  <c:v>46280</c:v>
                </c:pt>
                <c:pt idx="89">
                  <c:v>46310</c:v>
                </c:pt>
                <c:pt idx="90">
                  <c:v>46340</c:v>
                </c:pt>
                <c:pt idx="91">
                  <c:v>46370</c:v>
                </c:pt>
                <c:pt idx="92">
                  <c:v>46400</c:v>
                </c:pt>
                <c:pt idx="93">
                  <c:v>46430</c:v>
                </c:pt>
                <c:pt idx="94">
                  <c:v>46460</c:v>
                </c:pt>
                <c:pt idx="95">
                  <c:v>46490</c:v>
                </c:pt>
                <c:pt idx="96">
                  <c:v>46520</c:v>
                </c:pt>
                <c:pt idx="97">
                  <c:v>46550</c:v>
                </c:pt>
                <c:pt idx="98">
                  <c:v>46580</c:v>
                </c:pt>
                <c:pt idx="99">
                  <c:v>46610</c:v>
                </c:pt>
                <c:pt idx="100">
                  <c:v>46640</c:v>
                </c:pt>
                <c:pt idx="101">
                  <c:v>46670</c:v>
                </c:pt>
                <c:pt idx="102">
                  <c:v>46700</c:v>
                </c:pt>
                <c:pt idx="103">
                  <c:v>46730</c:v>
                </c:pt>
                <c:pt idx="104">
                  <c:v>46760</c:v>
                </c:pt>
                <c:pt idx="105">
                  <c:v>46790</c:v>
                </c:pt>
                <c:pt idx="106">
                  <c:v>46820</c:v>
                </c:pt>
                <c:pt idx="107">
                  <c:v>46850</c:v>
                </c:pt>
                <c:pt idx="108">
                  <c:v>46880</c:v>
                </c:pt>
                <c:pt idx="109">
                  <c:v>46910</c:v>
                </c:pt>
                <c:pt idx="110">
                  <c:v>46940</c:v>
                </c:pt>
                <c:pt idx="111">
                  <c:v>46970</c:v>
                </c:pt>
                <c:pt idx="112">
                  <c:v>47000</c:v>
                </c:pt>
                <c:pt idx="113">
                  <c:v>47030</c:v>
                </c:pt>
                <c:pt idx="114">
                  <c:v>47060</c:v>
                </c:pt>
                <c:pt idx="115">
                  <c:v>47090</c:v>
                </c:pt>
                <c:pt idx="116">
                  <c:v>47120</c:v>
                </c:pt>
                <c:pt idx="117">
                  <c:v>47150</c:v>
                </c:pt>
                <c:pt idx="118">
                  <c:v>47180</c:v>
                </c:pt>
                <c:pt idx="119">
                  <c:v>47210</c:v>
                </c:pt>
                <c:pt idx="120">
                  <c:v>47240</c:v>
                </c:pt>
              </c:numCache>
            </c:numRef>
          </c:cat>
          <c:val>
            <c:numRef>
              <c:f>CPIBootstrap6m!$U$52:$U$172</c:f>
              <c:numCache>
                <c:formatCode>General</c:formatCode>
                <c:ptCount val="121"/>
                <c:pt idx="6">
                  <c:v>0</c:v>
                </c:pt>
                <c:pt idx="7">
                  <c:v>1</c:v>
                </c:pt>
                <c:pt idx="8">
                  <c:v>0.99768755159274702</c:v>
                </c:pt>
                <c:pt idx="9">
                  <c:v>0.99538577252539329</c:v>
                </c:pt>
                <c:pt idx="10">
                  <c:v>0.99309459084619345</c:v>
                </c:pt>
                <c:pt idx="11">
                  <c:v>0.99081393228034764</c:v>
                </c:pt>
                <c:pt idx="12">
                  <c:v>0.98854372363511833</c:v>
                </c:pt>
                <c:pt idx="13">
                  <c:v>0.98628389637077063</c:v>
                </c:pt>
                <c:pt idx="14">
                  <c:v>0.98404028241711738</c:v>
                </c:pt>
                <c:pt idx="15">
                  <c:v>0.98180936837996002</c:v>
                </c:pt>
                <c:pt idx="16">
                  <c:v>0.97959053585905254</c:v>
                </c:pt>
                <c:pt idx="17">
                  <c:v>0.97738372588245714</c:v>
                </c:pt>
                <c:pt idx="18">
                  <c:v>0.97518887986885205</c:v>
                </c:pt>
                <c:pt idx="19">
                  <c:v>0.9730059396249755</c:v>
                </c:pt>
                <c:pt idx="20">
                  <c:v>0.97082533373603785</c:v>
                </c:pt>
                <c:pt idx="21">
                  <c:v>0.96865198904015071</c:v>
                </c:pt>
                <c:pt idx="22">
                  <c:v>0.96648853943751978</c:v>
                </c:pt>
                <c:pt idx="23">
                  <c:v>0.96433494039471856</c:v>
                </c:pt>
                <c:pt idx="24">
                  <c:v>0.96219114763089519</c:v>
                </c:pt>
                <c:pt idx="25">
                  <c:v>0.96005711711628983</c:v>
                </c:pt>
                <c:pt idx="26">
                  <c:v>0.95793280507075973</c:v>
                </c:pt>
                <c:pt idx="27">
                  <c:v>0.95581816796232744</c:v>
                </c:pt>
                <c:pt idx="28">
                  <c:v>0.95371316250572546</c:v>
                </c:pt>
                <c:pt idx="29">
                  <c:v>0.95161774566095125</c:v>
                </c:pt>
                <c:pt idx="30">
                  <c:v>0.94953187463184385</c:v>
                </c:pt>
                <c:pt idx="31">
                  <c:v>0.94745550686465774</c:v>
                </c:pt>
                <c:pt idx="32">
                  <c:v>0.94539401361728215</c:v>
                </c:pt>
                <c:pt idx="33">
                  <c:v>0.94334609326910579</c:v>
                </c:pt>
                <c:pt idx="34">
                  <c:v>0.94130822738263031</c:v>
                </c:pt>
                <c:pt idx="35">
                  <c:v>0.93928037001395082</c:v>
                </c:pt>
                <c:pt idx="36">
                  <c:v>0.93726247549680419</c:v>
                </c:pt>
                <c:pt idx="37">
                  <c:v>0.93525449844087838</c:v>
                </c:pt>
                <c:pt idx="38">
                  <c:v>0.93325639373015412</c:v>
                </c:pt>
                <c:pt idx="39">
                  <c:v>0.93126811652123809</c:v>
                </c:pt>
                <c:pt idx="40">
                  <c:v>0.92928962224171974</c:v>
                </c:pt>
                <c:pt idx="41">
                  <c:v>0.92732086658852686</c:v>
                </c:pt>
                <c:pt idx="42">
                  <c:v>0.92536180552631497</c:v>
                </c:pt>
                <c:pt idx="43">
                  <c:v>0.92341239528584507</c:v>
                </c:pt>
                <c:pt idx="44">
                  <c:v>0.9214547895658779</c:v>
                </c:pt>
                <c:pt idx="45">
                  <c:v>0.91947434837648956</c:v>
                </c:pt>
                <c:pt idx="46">
                  <c:v>0.91750102677840673</c:v>
                </c:pt>
                <c:pt idx="47">
                  <c:v>0.91553479720975917</c:v>
                </c:pt>
                <c:pt idx="48">
                  <c:v>0.91357563223396687</c:v>
                </c:pt>
                <c:pt idx="49">
                  <c:v>0.91162350453914887</c:v>
                </c:pt>
                <c:pt idx="50">
                  <c:v>0.90967838693750891</c:v>
                </c:pt>
                <c:pt idx="51">
                  <c:v>0.907740252364724</c:v>
                </c:pt>
                <c:pt idx="52">
                  <c:v>0.90580907387936338</c:v>
                </c:pt>
                <c:pt idx="53">
                  <c:v>0.9038848246622696</c:v>
                </c:pt>
                <c:pt idx="54">
                  <c:v>0.90196747801598487</c:v>
                </c:pt>
                <c:pt idx="55">
                  <c:v>0.90005700736415184</c:v>
                </c:pt>
                <c:pt idx="56">
                  <c:v>0.89816275086064334</c:v>
                </c:pt>
                <c:pt idx="57">
                  <c:v>0.89630699196301267</c:v>
                </c:pt>
                <c:pt idx="58">
                  <c:v>0.8944594907315897</c:v>
                </c:pt>
                <c:pt idx="59">
                  <c:v>0.8926202119410962</c:v>
                </c:pt>
                <c:pt idx="60">
                  <c:v>0.89078912056033055</c:v>
                </c:pt>
                <c:pt idx="61">
                  <c:v>0.88896618175107578</c:v>
                </c:pt>
                <c:pt idx="62">
                  <c:v>0.88715136086703206</c:v>
                </c:pt>
                <c:pt idx="63">
                  <c:v>0.88534462345272069</c:v>
                </c:pt>
                <c:pt idx="64">
                  <c:v>0.88354593524243075</c:v>
                </c:pt>
                <c:pt idx="65">
                  <c:v>0.88175526215915445</c:v>
                </c:pt>
                <c:pt idx="66">
                  <c:v>0.87997257031353282</c:v>
                </c:pt>
                <c:pt idx="67">
                  <c:v>0.87819782600280849</c:v>
                </c:pt>
                <c:pt idx="68">
                  <c:v>0.87642430256818948</c:v>
                </c:pt>
                <c:pt idx="69">
                  <c:v>0.87456342452959934</c:v>
                </c:pt>
                <c:pt idx="70">
                  <c:v>0.87270753527916156</c:v>
                </c:pt>
                <c:pt idx="71">
                  <c:v>0.87085661982444018</c:v>
                </c:pt>
                <c:pt idx="72">
                  <c:v>0.86901066322251042</c:v>
                </c:pt>
                <c:pt idx="73">
                  <c:v>0.86716965057978268</c:v>
                </c:pt>
                <c:pt idx="74">
                  <c:v>0.86533356705182762</c:v>
                </c:pt>
                <c:pt idx="75">
                  <c:v>0.86350239784320115</c:v>
                </c:pt>
                <c:pt idx="76">
                  <c:v>0.86167612820727102</c:v>
                </c:pt>
                <c:pt idx="77">
                  <c:v>0.85985474344604285</c:v>
                </c:pt>
                <c:pt idx="78">
                  <c:v>0.85803822890998849</c:v>
                </c:pt>
                <c:pt idx="79">
                  <c:v>0.85622656999787317</c:v>
                </c:pt>
                <c:pt idx="80">
                  <c:v>0.85441975215658461</c:v>
                </c:pt>
                <c:pt idx="81">
                  <c:v>0.85261776088096231</c:v>
                </c:pt>
                <c:pt idx="82">
                  <c:v>0.85082058171362784</c:v>
                </c:pt>
                <c:pt idx="83">
                  <c:v>0.8490282002448194</c:v>
                </c:pt>
                <c:pt idx="84">
                  <c:v>0.8472406021122052</c:v>
                </c:pt>
                <c:pt idx="85">
                  <c:v>0.84545777300074276</c:v>
                </c:pt>
                <c:pt idx="86">
                  <c:v>0.84367969864249326</c:v>
                </c:pt>
                <c:pt idx="87">
                  <c:v>0.8419063648164592</c:v>
                </c:pt>
                <c:pt idx="88">
                  <c:v>0.84013775734841778</c:v>
                </c:pt>
                <c:pt idx="89">
                  <c:v>0.83837386211075626</c:v>
                </c:pt>
                <c:pt idx="90">
                  <c:v>0.8366146650223063</c:v>
                </c:pt>
                <c:pt idx="91">
                  <c:v>0.83486015204817954</c:v>
                </c:pt>
                <c:pt idx="92">
                  <c:v>0.83311030919960449</c:v>
                </c:pt>
                <c:pt idx="93">
                  <c:v>0.83188777254372015</c:v>
                </c:pt>
                <c:pt idx="94">
                  <c:v>0.83087224745278188</c:v>
                </c:pt>
                <c:pt idx="95">
                  <c:v>0.82987551348069188</c:v>
                </c:pt>
                <c:pt idx="96">
                  <c:v>0.8288975067938934</c:v>
                </c:pt>
                <c:pt idx="97">
                  <c:v>0.82793816481935889</c:v>
                </c:pt>
                <c:pt idx="98">
                  <c:v>0.82699742623796968</c:v>
                </c:pt>
                <c:pt idx="99">
                  <c:v>0.82607523097795044</c:v>
                </c:pt>
                <c:pt idx="100">
                  <c:v>0.82517152020852891</c:v>
                </c:pt>
                <c:pt idx="101">
                  <c:v>0.82428623633364473</c:v>
                </c:pt>
                <c:pt idx="102">
                  <c:v>0.82341932298588527</c:v>
                </c:pt>
                <c:pt idx="103">
                  <c:v>0.8225707250204668</c:v>
                </c:pt>
                <c:pt idx="104">
                  <c:v>0.82174038850944131</c:v>
                </c:pt>
                <c:pt idx="105">
                  <c:v>0.82049690216026228</c:v>
                </c:pt>
                <c:pt idx="106">
                  <c:v>0.81893125214589824</c:v>
                </c:pt>
                <c:pt idx="107">
                  <c:v>0.81737038705543696</c:v>
                </c:pt>
                <c:pt idx="108">
                  <c:v>0.81581429091977631</c:v>
                </c:pt>
                <c:pt idx="109">
                  <c:v>0.81426294783160691</c:v>
                </c:pt>
                <c:pt idx="110">
                  <c:v>0.81271634194517894</c:v>
                </c:pt>
                <c:pt idx="111">
                  <c:v>0.81117445747601025</c:v>
                </c:pt>
                <c:pt idx="112">
                  <c:v>0.80963727870065572</c:v>
                </c:pt>
                <c:pt idx="113">
                  <c:v>0.80810478995644119</c:v>
                </c:pt>
                <c:pt idx="114">
                  <c:v>0.80657697564123598</c:v>
                </c:pt>
                <c:pt idx="115">
                  <c:v>0.80505382021316385</c:v>
                </c:pt>
                <c:pt idx="116">
                  <c:v>0.80353530819037189</c:v>
                </c:pt>
                <c:pt idx="117">
                  <c:v>0.80186740471155549</c:v>
                </c:pt>
                <c:pt idx="118">
                  <c:v>0.79989182791580438</c:v>
                </c:pt>
                <c:pt idx="119">
                  <c:v>0.79791451861283891</c:v>
                </c:pt>
                <c:pt idx="120">
                  <c:v>0.79593551387870609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1-4BBA-8BB6-12DA39F9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320"/>
        <c:axId val="102486400"/>
      </c:areaChart>
      <c:dateAx>
        <c:axId val="102472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8640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02486400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320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8630136986301437"/>
          <c:y val="2.118644067796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152542372881355"/>
          <c:w val="0.91609589041095962"/>
          <c:h val="0.53813559322033899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RPIBootstrap6m!$V$58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RPIBootstrap6m!$T$59:$T$178</c:f>
              <c:numCache>
                <c:formatCode>m/d/yyyy</c:formatCode>
                <c:ptCount val="120"/>
                <c:pt idx="0">
                  <c:v>43640</c:v>
                </c:pt>
                <c:pt idx="1">
                  <c:v>43670</c:v>
                </c:pt>
                <c:pt idx="2">
                  <c:v>43700</c:v>
                </c:pt>
                <c:pt idx="3">
                  <c:v>43730</c:v>
                </c:pt>
                <c:pt idx="4">
                  <c:v>43760</c:v>
                </c:pt>
                <c:pt idx="5">
                  <c:v>43790</c:v>
                </c:pt>
                <c:pt idx="6">
                  <c:v>43820</c:v>
                </c:pt>
                <c:pt idx="7">
                  <c:v>43850</c:v>
                </c:pt>
                <c:pt idx="8">
                  <c:v>43880</c:v>
                </c:pt>
                <c:pt idx="9">
                  <c:v>43910</c:v>
                </c:pt>
                <c:pt idx="10">
                  <c:v>43940</c:v>
                </c:pt>
                <c:pt idx="11">
                  <c:v>43970</c:v>
                </c:pt>
                <c:pt idx="12">
                  <c:v>44000</c:v>
                </c:pt>
                <c:pt idx="13">
                  <c:v>44030</c:v>
                </c:pt>
                <c:pt idx="14">
                  <c:v>44060</c:v>
                </c:pt>
                <c:pt idx="15">
                  <c:v>44090</c:v>
                </c:pt>
                <c:pt idx="16">
                  <c:v>44120</c:v>
                </c:pt>
                <c:pt idx="17">
                  <c:v>44150</c:v>
                </c:pt>
                <c:pt idx="18">
                  <c:v>44180</c:v>
                </c:pt>
                <c:pt idx="19">
                  <c:v>44210</c:v>
                </c:pt>
                <c:pt idx="20">
                  <c:v>44240</c:v>
                </c:pt>
                <c:pt idx="21">
                  <c:v>44270</c:v>
                </c:pt>
                <c:pt idx="22">
                  <c:v>44300</c:v>
                </c:pt>
                <c:pt idx="23">
                  <c:v>44330</c:v>
                </c:pt>
                <c:pt idx="24">
                  <c:v>44360</c:v>
                </c:pt>
                <c:pt idx="25">
                  <c:v>44390</c:v>
                </c:pt>
                <c:pt idx="26">
                  <c:v>44420</c:v>
                </c:pt>
                <c:pt idx="27">
                  <c:v>44450</c:v>
                </c:pt>
                <c:pt idx="28">
                  <c:v>44480</c:v>
                </c:pt>
                <c:pt idx="29">
                  <c:v>44510</c:v>
                </c:pt>
                <c:pt idx="30">
                  <c:v>44540</c:v>
                </c:pt>
                <c:pt idx="31">
                  <c:v>44570</c:v>
                </c:pt>
                <c:pt idx="32">
                  <c:v>44600</c:v>
                </c:pt>
                <c:pt idx="33">
                  <c:v>44630</c:v>
                </c:pt>
                <c:pt idx="34">
                  <c:v>44660</c:v>
                </c:pt>
                <c:pt idx="35">
                  <c:v>44690</c:v>
                </c:pt>
                <c:pt idx="36">
                  <c:v>44720</c:v>
                </c:pt>
                <c:pt idx="37">
                  <c:v>44750</c:v>
                </c:pt>
                <c:pt idx="38">
                  <c:v>44780</c:v>
                </c:pt>
                <c:pt idx="39">
                  <c:v>44810</c:v>
                </c:pt>
                <c:pt idx="40">
                  <c:v>44840</c:v>
                </c:pt>
                <c:pt idx="41">
                  <c:v>44870</c:v>
                </c:pt>
                <c:pt idx="42">
                  <c:v>44900</c:v>
                </c:pt>
                <c:pt idx="43">
                  <c:v>44930</c:v>
                </c:pt>
                <c:pt idx="44">
                  <c:v>44960</c:v>
                </c:pt>
                <c:pt idx="45">
                  <c:v>44990</c:v>
                </c:pt>
                <c:pt idx="46">
                  <c:v>45020</c:v>
                </c:pt>
                <c:pt idx="47">
                  <c:v>45050</c:v>
                </c:pt>
                <c:pt idx="48">
                  <c:v>45080</c:v>
                </c:pt>
                <c:pt idx="49">
                  <c:v>45110</c:v>
                </c:pt>
                <c:pt idx="50">
                  <c:v>45140</c:v>
                </c:pt>
                <c:pt idx="51">
                  <c:v>45170</c:v>
                </c:pt>
                <c:pt idx="52">
                  <c:v>45200</c:v>
                </c:pt>
                <c:pt idx="53">
                  <c:v>45230</c:v>
                </c:pt>
                <c:pt idx="54">
                  <c:v>45260</c:v>
                </c:pt>
                <c:pt idx="55">
                  <c:v>45290</c:v>
                </c:pt>
                <c:pt idx="56">
                  <c:v>45320</c:v>
                </c:pt>
                <c:pt idx="57">
                  <c:v>45350</c:v>
                </c:pt>
                <c:pt idx="58">
                  <c:v>45380</c:v>
                </c:pt>
                <c:pt idx="59">
                  <c:v>45410</c:v>
                </c:pt>
                <c:pt idx="60">
                  <c:v>45440</c:v>
                </c:pt>
                <c:pt idx="61">
                  <c:v>45470</c:v>
                </c:pt>
                <c:pt idx="62">
                  <c:v>45500</c:v>
                </c:pt>
                <c:pt idx="63">
                  <c:v>45530</c:v>
                </c:pt>
                <c:pt idx="64">
                  <c:v>45560</c:v>
                </c:pt>
                <c:pt idx="65">
                  <c:v>45590</c:v>
                </c:pt>
                <c:pt idx="66">
                  <c:v>45620</c:v>
                </c:pt>
                <c:pt idx="67">
                  <c:v>45650</c:v>
                </c:pt>
                <c:pt idx="68">
                  <c:v>45680</c:v>
                </c:pt>
                <c:pt idx="69">
                  <c:v>45710</c:v>
                </c:pt>
                <c:pt idx="70">
                  <c:v>45740</c:v>
                </c:pt>
                <c:pt idx="71">
                  <c:v>45770</c:v>
                </c:pt>
                <c:pt idx="72">
                  <c:v>45800</c:v>
                </c:pt>
                <c:pt idx="73">
                  <c:v>45830</c:v>
                </c:pt>
                <c:pt idx="74">
                  <c:v>45860</c:v>
                </c:pt>
                <c:pt idx="75">
                  <c:v>45890</c:v>
                </c:pt>
                <c:pt idx="76">
                  <c:v>45920</c:v>
                </c:pt>
                <c:pt idx="77">
                  <c:v>45950</c:v>
                </c:pt>
                <c:pt idx="78">
                  <c:v>45980</c:v>
                </c:pt>
                <c:pt idx="79">
                  <c:v>46010</c:v>
                </c:pt>
                <c:pt idx="80">
                  <c:v>46040</c:v>
                </c:pt>
                <c:pt idx="81">
                  <c:v>46070</c:v>
                </c:pt>
                <c:pt idx="82">
                  <c:v>46100</c:v>
                </c:pt>
                <c:pt idx="83">
                  <c:v>46130</c:v>
                </c:pt>
                <c:pt idx="84">
                  <c:v>46160</c:v>
                </c:pt>
                <c:pt idx="85">
                  <c:v>46190</c:v>
                </c:pt>
                <c:pt idx="86">
                  <c:v>46220</c:v>
                </c:pt>
                <c:pt idx="87">
                  <c:v>46250</c:v>
                </c:pt>
                <c:pt idx="88">
                  <c:v>46280</c:v>
                </c:pt>
                <c:pt idx="89">
                  <c:v>46310</c:v>
                </c:pt>
                <c:pt idx="90">
                  <c:v>46340</c:v>
                </c:pt>
                <c:pt idx="91">
                  <c:v>46370</c:v>
                </c:pt>
                <c:pt idx="92">
                  <c:v>46400</c:v>
                </c:pt>
                <c:pt idx="93">
                  <c:v>46430</c:v>
                </c:pt>
                <c:pt idx="94">
                  <c:v>46460</c:v>
                </c:pt>
                <c:pt idx="95">
                  <c:v>46490</c:v>
                </c:pt>
                <c:pt idx="96">
                  <c:v>46520</c:v>
                </c:pt>
                <c:pt idx="97">
                  <c:v>46550</c:v>
                </c:pt>
                <c:pt idx="98">
                  <c:v>46580</c:v>
                </c:pt>
                <c:pt idx="99">
                  <c:v>46610</c:v>
                </c:pt>
                <c:pt idx="100">
                  <c:v>46640</c:v>
                </c:pt>
                <c:pt idx="101">
                  <c:v>46670</c:v>
                </c:pt>
                <c:pt idx="102">
                  <c:v>46700</c:v>
                </c:pt>
                <c:pt idx="103">
                  <c:v>46730</c:v>
                </c:pt>
                <c:pt idx="104">
                  <c:v>46760</c:v>
                </c:pt>
                <c:pt idx="105">
                  <c:v>46790</c:v>
                </c:pt>
                <c:pt idx="106">
                  <c:v>46820</c:v>
                </c:pt>
                <c:pt idx="107">
                  <c:v>46850</c:v>
                </c:pt>
                <c:pt idx="108">
                  <c:v>46880</c:v>
                </c:pt>
                <c:pt idx="109">
                  <c:v>46910</c:v>
                </c:pt>
                <c:pt idx="110">
                  <c:v>46940</c:v>
                </c:pt>
                <c:pt idx="111">
                  <c:v>46970</c:v>
                </c:pt>
                <c:pt idx="112">
                  <c:v>47000</c:v>
                </c:pt>
                <c:pt idx="113">
                  <c:v>47030</c:v>
                </c:pt>
                <c:pt idx="114">
                  <c:v>47060</c:v>
                </c:pt>
                <c:pt idx="115">
                  <c:v>47090</c:v>
                </c:pt>
                <c:pt idx="116">
                  <c:v>47120</c:v>
                </c:pt>
                <c:pt idx="117">
                  <c:v>47150</c:v>
                </c:pt>
                <c:pt idx="118">
                  <c:v>47180</c:v>
                </c:pt>
                <c:pt idx="119">
                  <c:v>47210</c:v>
                </c:pt>
              </c:numCache>
            </c:numRef>
          </c:cat>
          <c:val>
            <c:numRef>
              <c:f>RPIBootstrap6m!$V$59:$V$178</c:f>
              <c:numCache>
                <c:formatCode>0.00%</c:formatCode>
                <c:ptCount val="120"/>
                <c:pt idx="0">
                  <c:v>2.8199999999995451E-2</c:v>
                </c:pt>
                <c:pt idx="1">
                  <c:v>2.8199999999995451E-2</c:v>
                </c:pt>
                <c:pt idx="2">
                  <c:v>2.8134802368130114E-2</c:v>
                </c:pt>
                <c:pt idx="3">
                  <c:v>2.8069874067619887E-2</c:v>
                </c:pt>
                <c:pt idx="4">
                  <c:v>2.8005271199875503E-2</c:v>
                </c:pt>
                <c:pt idx="5">
                  <c:v>2.794097133986384E-2</c:v>
                </c:pt>
                <c:pt idx="6">
                  <c:v>2.7876927881248442E-2</c:v>
                </c:pt>
                <c:pt idx="7">
                  <c:v>2.7742798892987548E-2</c:v>
                </c:pt>
                <c:pt idx="8">
                  <c:v>2.7649597013879739E-2</c:v>
                </c:pt>
                <c:pt idx="9">
                  <c:v>2.7563042181373437E-2</c:v>
                </c:pt>
                <c:pt idx="10">
                  <c:v>2.7476486561742952E-2</c:v>
                </c:pt>
                <c:pt idx="11">
                  <c:v>2.7389930154974779E-2</c:v>
                </c:pt>
                <c:pt idx="12">
                  <c:v>2.7303372961058114E-2</c:v>
                </c:pt>
                <c:pt idx="13">
                  <c:v>2.7270365940742614E-2</c:v>
                </c:pt>
                <c:pt idx="14">
                  <c:v>2.7213017675093099E-2</c:v>
                </c:pt>
                <c:pt idx="15">
                  <c:v>2.713769379436674E-2</c:v>
                </c:pt>
                <c:pt idx="16">
                  <c:v>2.706236931755579E-2</c:v>
                </c:pt>
                <c:pt idx="17">
                  <c:v>2.6987044244595415E-2</c:v>
                </c:pt>
                <c:pt idx="18">
                  <c:v>2.691171857553154E-2</c:v>
                </c:pt>
                <c:pt idx="19">
                  <c:v>2.6836392310310136E-2</c:v>
                </c:pt>
                <c:pt idx="20">
                  <c:v>2.6761065448920391E-2</c:v>
                </c:pt>
                <c:pt idx="21">
                  <c:v>2.6685737991402836E-2</c:v>
                </c:pt>
                <c:pt idx="22">
                  <c:v>2.661040993767912E-2</c:v>
                </c:pt>
                <c:pt idx="23">
                  <c:v>2.6535081287808682E-2</c:v>
                </c:pt>
                <c:pt idx="24">
                  <c:v>2.6459752041710471E-2</c:v>
                </c:pt>
                <c:pt idx="25">
                  <c:v>2.649877697929226E-2</c:v>
                </c:pt>
                <c:pt idx="26">
                  <c:v>2.6551526614596959E-2</c:v>
                </c:pt>
                <c:pt idx="27">
                  <c:v>2.6494495216618064E-2</c:v>
                </c:pt>
                <c:pt idx="28">
                  <c:v>2.6437463476875107E-2</c:v>
                </c:pt>
                <c:pt idx="29">
                  <c:v>2.6380431395432929E-2</c:v>
                </c:pt>
                <c:pt idx="30">
                  <c:v>2.6323398972215879E-2</c:v>
                </c:pt>
                <c:pt idx="31">
                  <c:v>2.6266366207240172E-2</c:v>
                </c:pt>
                <c:pt idx="32">
                  <c:v>2.620933310050581E-2</c:v>
                </c:pt>
                <c:pt idx="33">
                  <c:v>2.6152299652010085E-2</c:v>
                </c:pt>
                <c:pt idx="34">
                  <c:v>2.6095265861712475E-2</c:v>
                </c:pt>
                <c:pt idx="35">
                  <c:v>2.6038231729702137E-2</c:v>
                </c:pt>
                <c:pt idx="36">
                  <c:v>2.5981197255887212E-2</c:v>
                </c:pt>
                <c:pt idx="37">
                  <c:v>2.6045782268341682E-2</c:v>
                </c:pt>
                <c:pt idx="38">
                  <c:v>2.6211073669864415E-2</c:v>
                </c:pt>
                <c:pt idx="39">
                  <c:v>2.6171970375628018E-2</c:v>
                </c:pt>
                <c:pt idx="40">
                  <c:v>2.6132866920695757E-2</c:v>
                </c:pt>
                <c:pt idx="41">
                  <c:v>2.609376330510545E-2</c:v>
                </c:pt>
                <c:pt idx="42">
                  <c:v>2.6054659528846297E-2</c:v>
                </c:pt>
                <c:pt idx="43">
                  <c:v>2.6015555591929102E-2</c:v>
                </c:pt>
                <c:pt idx="44">
                  <c:v>2.5976451494340358E-2</c:v>
                </c:pt>
                <c:pt idx="45">
                  <c:v>2.5937347236088166E-2</c:v>
                </c:pt>
                <c:pt idx="46">
                  <c:v>2.5898242817164425E-2</c:v>
                </c:pt>
                <c:pt idx="47">
                  <c:v>2.5859138237531314E-2</c:v>
                </c:pt>
                <c:pt idx="48">
                  <c:v>2.5820033497307698E-2</c:v>
                </c:pt>
                <c:pt idx="49">
                  <c:v>2.5643645956439826E-2</c:v>
                </c:pt>
                <c:pt idx="50">
                  <c:v>2.5138669186980229E-2</c:v>
                </c:pt>
                <c:pt idx="51">
                  <c:v>2.507554467751712E-2</c:v>
                </c:pt>
                <c:pt idx="52">
                  <c:v>2.5012419749395942E-2</c:v>
                </c:pt>
                <c:pt idx="53">
                  <c:v>2.4949294402600481E-2</c:v>
                </c:pt>
                <c:pt idx="54">
                  <c:v>2.4886168637133443E-2</c:v>
                </c:pt>
                <c:pt idx="55">
                  <c:v>2.4823042452938093E-2</c:v>
                </c:pt>
                <c:pt idx="56">
                  <c:v>2.475991585014951E-2</c:v>
                </c:pt>
                <c:pt idx="57">
                  <c:v>2.469678882862451E-2</c:v>
                </c:pt>
                <c:pt idx="58">
                  <c:v>2.4633661388400913E-2</c:v>
                </c:pt>
                <c:pt idx="59">
                  <c:v>2.4570533529476024E-2</c:v>
                </c:pt>
                <c:pt idx="60">
                  <c:v>2.4507405251839032E-2</c:v>
                </c:pt>
                <c:pt idx="61">
                  <c:v>2.4493687696249378E-2</c:v>
                </c:pt>
                <c:pt idx="62">
                  <c:v>2.5888682123525759E-2</c:v>
                </c:pt>
                <c:pt idx="63">
                  <c:v>2.5874166480808758E-2</c:v>
                </c:pt>
                <c:pt idx="64">
                  <c:v>2.5859650816060675E-2</c:v>
                </c:pt>
                <c:pt idx="65">
                  <c:v>2.5845135129059987E-2</c:v>
                </c:pt>
                <c:pt idx="66">
                  <c:v>2.5830619420033618E-2</c:v>
                </c:pt>
                <c:pt idx="67">
                  <c:v>2.5816103688811376E-2</c:v>
                </c:pt>
                <c:pt idx="68">
                  <c:v>2.5801587935385156E-2</c:v>
                </c:pt>
                <c:pt idx="69">
                  <c:v>2.578707215994136E-2</c:v>
                </c:pt>
                <c:pt idx="70">
                  <c:v>2.5772556362234151E-2</c:v>
                </c:pt>
                <c:pt idx="71">
                  <c:v>2.575804054250937E-2</c:v>
                </c:pt>
                <c:pt idx="72">
                  <c:v>2.5743524700518477E-2</c:v>
                </c:pt>
                <c:pt idx="73">
                  <c:v>2.5729008836512707E-2</c:v>
                </c:pt>
                <c:pt idx="74">
                  <c:v>2.5714492950302963E-2</c:v>
                </c:pt>
                <c:pt idx="75">
                  <c:v>2.5699977041889237E-2</c:v>
                </c:pt>
                <c:pt idx="76">
                  <c:v>2.5685461111460639E-2</c:v>
                </c:pt>
                <c:pt idx="77">
                  <c:v>2.5670945158760523E-2</c:v>
                </c:pt>
                <c:pt idx="78">
                  <c:v>2.5656429184053642E-2</c:v>
                </c:pt>
                <c:pt idx="79">
                  <c:v>2.5641913187069838E-2</c:v>
                </c:pt>
                <c:pt idx="80">
                  <c:v>2.5627397168081972E-2</c:v>
                </c:pt>
                <c:pt idx="81">
                  <c:v>2.5612881126884719E-2</c:v>
                </c:pt>
                <c:pt idx="82">
                  <c:v>2.5598365063469981E-2</c:v>
                </c:pt>
                <c:pt idx="83">
                  <c:v>2.5583848978061985E-2</c:v>
                </c:pt>
                <c:pt idx="84">
                  <c:v>2.5569332870363559E-2</c:v>
                </c:pt>
                <c:pt idx="85">
                  <c:v>2.5554816740674575E-2</c:v>
                </c:pt>
                <c:pt idx="86">
                  <c:v>1.819055353351462E-2</c:v>
                </c:pt>
                <c:pt idx="87">
                  <c:v>1.4819774328174384E-2</c:v>
                </c:pt>
                <c:pt idx="88">
                  <c:v>1.4560863986268102E-2</c:v>
                </c:pt>
                <c:pt idx="89">
                  <c:v>1.4301946605054683E-2</c:v>
                </c:pt>
                <c:pt idx="90">
                  <c:v>1.4043022184134299E-2</c:v>
                </c:pt>
                <c:pt idx="91">
                  <c:v>1.3784090723342154E-2</c:v>
                </c:pt>
                <c:pt idx="92">
                  <c:v>1.3525152221970446E-2</c:v>
                </c:pt>
                <c:pt idx="93">
                  <c:v>1.3266206679935425E-2</c:v>
                </c:pt>
                <c:pt idx="94">
                  <c:v>1.3007254096602231E-2</c:v>
                </c:pt>
                <c:pt idx="95">
                  <c:v>1.2748294471573737E-2</c:v>
                </c:pt>
                <c:pt idx="96">
                  <c:v>1.2489327804693251E-2</c:v>
                </c:pt>
                <c:pt idx="97">
                  <c:v>1.2230354095234061E-2</c:v>
                </c:pt>
                <c:pt idx="98">
                  <c:v>1.7359105119541789E-2</c:v>
                </c:pt>
                <c:pt idx="99">
                  <c:v>2.3433406638333449E-2</c:v>
                </c:pt>
                <c:pt idx="100">
                  <c:v>2.3410365169645269E-2</c:v>
                </c:pt>
                <c:pt idx="101">
                  <c:v>2.3387323645253977E-2</c:v>
                </c:pt>
                <c:pt idx="102">
                  <c:v>2.3364282065159576E-2</c:v>
                </c:pt>
                <c:pt idx="103">
                  <c:v>2.3341240429091914E-2</c:v>
                </c:pt>
                <c:pt idx="104">
                  <c:v>2.3318198737318441E-2</c:v>
                </c:pt>
                <c:pt idx="105">
                  <c:v>2.3295156989847261E-2</c:v>
                </c:pt>
                <c:pt idx="106">
                  <c:v>2.3272115186394715E-2</c:v>
                </c:pt>
                <c:pt idx="107">
                  <c:v>2.3249073327336316E-2</c:v>
                </c:pt>
                <c:pt idx="108">
                  <c:v>2.3226031412296549E-2</c:v>
                </c:pt>
                <c:pt idx="109">
                  <c:v>2.320298944155097E-2</c:v>
                </c:pt>
                <c:pt idx="110">
                  <c:v>2.542398498598401E-2</c:v>
                </c:pt>
                <c:pt idx="111">
                  <c:v>2.9971840618893908E-2</c:v>
                </c:pt>
                <c:pt idx="112">
                  <c:v>3.0071178890693401E-2</c:v>
                </c:pt>
                <c:pt idx="113">
                  <c:v>3.0170516125027563E-2</c:v>
                </c:pt>
                <c:pt idx="114">
                  <c:v>3.0269852322015251E-2</c:v>
                </c:pt>
                <c:pt idx="115">
                  <c:v>3.0369187481378217E-2</c:v>
                </c:pt>
                <c:pt idx="116">
                  <c:v>3.046852160344064E-2</c:v>
                </c:pt>
                <c:pt idx="117">
                  <c:v>3.0567854688121471E-2</c:v>
                </c:pt>
                <c:pt idx="118">
                  <c:v>3.0667186735445034E-2</c:v>
                </c:pt>
                <c:pt idx="119">
                  <c:v>3.0766517745441035E-2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71A-BBAC-374BA8F6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1456"/>
        <c:axId val="107652992"/>
      </c:areaChart>
      <c:dateAx>
        <c:axId val="107651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2992"/>
        <c:crossesAt val="0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07652992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1456"/>
        <c:crosses val="autoZero"/>
        <c:crossBetween val="midCat"/>
        <c:majorUnit val="2.0000000000000011E-2"/>
        <c:minorUnit val="4.000000000000007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9143835616438358"/>
          <c:y val="2.2321428571428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553571428571427"/>
          <c:w val="0.91609589041095962"/>
          <c:h val="0.5223214285714286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RPIBootstrap6m!$W$58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RPIBootstrap6m!$T$59:$T$178</c:f>
              <c:numCache>
                <c:formatCode>m/d/yyyy</c:formatCode>
                <c:ptCount val="120"/>
                <c:pt idx="0">
                  <c:v>43640</c:v>
                </c:pt>
                <c:pt idx="1">
                  <c:v>43670</c:v>
                </c:pt>
                <c:pt idx="2">
                  <c:v>43700</c:v>
                </c:pt>
                <c:pt idx="3">
                  <c:v>43730</c:v>
                </c:pt>
                <c:pt idx="4">
                  <c:v>43760</c:v>
                </c:pt>
                <c:pt idx="5">
                  <c:v>43790</c:v>
                </c:pt>
                <c:pt idx="6">
                  <c:v>43820</c:v>
                </c:pt>
                <c:pt idx="7">
                  <c:v>43850</c:v>
                </c:pt>
                <c:pt idx="8">
                  <c:v>43880</c:v>
                </c:pt>
                <c:pt idx="9">
                  <c:v>43910</c:v>
                </c:pt>
                <c:pt idx="10">
                  <c:v>43940</c:v>
                </c:pt>
                <c:pt idx="11">
                  <c:v>43970</c:v>
                </c:pt>
                <c:pt idx="12">
                  <c:v>44000</c:v>
                </c:pt>
                <c:pt idx="13">
                  <c:v>44030</c:v>
                </c:pt>
                <c:pt idx="14">
                  <c:v>44060</c:v>
                </c:pt>
                <c:pt idx="15">
                  <c:v>44090</c:v>
                </c:pt>
                <c:pt idx="16">
                  <c:v>44120</c:v>
                </c:pt>
                <c:pt idx="17">
                  <c:v>44150</c:v>
                </c:pt>
                <c:pt idx="18">
                  <c:v>44180</c:v>
                </c:pt>
                <c:pt idx="19">
                  <c:v>44210</c:v>
                </c:pt>
                <c:pt idx="20">
                  <c:v>44240</c:v>
                </c:pt>
                <c:pt idx="21">
                  <c:v>44270</c:v>
                </c:pt>
                <c:pt idx="22">
                  <c:v>44300</c:v>
                </c:pt>
                <c:pt idx="23">
                  <c:v>44330</c:v>
                </c:pt>
                <c:pt idx="24">
                  <c:v>44360</c:v>
                </c:pt>
                <c:pt idx="25">
                  <c:v>44390</c:v>
                </c:pt>
                <c:pt idx="26">
                  <c:v>44420</c:v>
                </c:pt>
                <c:pt idx="27">
                  <c:v>44450</c:v>
                </c:pt>
                <c:pt idx="28">
                  <c:v>44480</c:v>
                </c:pt>
                <c:pt idx="29">
                  <c:v>44510</c:v>
                </c:pt>
                <c:pt idx="30">
                  <c:v>44540</c:v>
                </c:pt>
                <c:pt idx="31">
                  <c:v>44570</c:v>
                </c:pt>
                <c:pt idx="32">
                  <c:v>44600</c:v>
                </c:pt>
                <c:pt idx="33">
                  <c:v>44630</c:v>
                </c:pt>
                <c:pt idx="34">
                  <c:v>44660</c:v>
                </c:pt>
                <c:pt idx="35">
                  <c:v>44690</c:v>
                </c:pt>
                <c:pt idx="36">
                  <c:v>44720</c:v>
                </c:pt>
                <c:pt idx="37">
                  <c:v>44750</c:v>
                </c:pt>
                <c:pt idx="38">
                  <c:v>44780</c:v>
                </c:pt>
                <c:pt idx="39">
                  <c:v>44810</c:v>
                </c:pt>
                <c:pt idx="40">
                  <c:v>44840</c:v>
                </c:pt>
                <c:pt idx="41">
                  <c:v>44870</c:v>
                </c:pt>
                <c:pt idx="42">
                  <c:v>44900</c:v>
                </c:pt>
                <c:pt idx="43">
                  <c:v>44930</c:v>
                </c:pt>
                <c:pt idx="44">
                  <c:v>44960</c:v>
                </c:pt>
                <c:pt idx="45">
                  <c:v>44990</c:v>
                </c:pt>
                <c:pt idx="46">
                  <c:v>45020</c:v>
                </c:pt>
                <c:pt idx="47">
                  <c:v>45050</c:v>
                </c:pt>
                <c:pt idx="48">
                  <c:v>45080</c:v>
                </c:pt>
                <c:pt idx="49">
                  <c:v>45110</c:v>
                </c:pt>
                <c:pt idx="50">
                  <c:v>45140</c:v>
                </c:pt>
                <c:pt idx="51">
                  <c:v>45170</c:v>
                </c:pt>
                <c:pt idx="52">
                  <c:v>45200</c:v>
                </c:pt>
                <c:pt idx="53">
                  <c:v>45230</c:v>
                </c:pt>
                <c:pt idx="54">
                  <c:v>45260</c:v>
                </c:pt>
                <c:pt idx="55">
                  <c:v>45290</c:v>
                </c:pt>
                <c:pt idx="56">
                  <c:v>45320</c:v>
                </c:pt>
                <c:pt idx="57">
                  <c:v>45350</c:v>
                </c:pt>
                <c:pt idx="58">
                  <c:v>45380</c:v>
                </c:pt>
                <c:pt idx="59">
                  <c:v>45410</c:v>
                </c:pt>
                <c:pt idx="60">
                  <c:v>45440</c:v>
                </c:pt>
                <c:pt idx="61">
                  <c:v>45470</c:v>
                </c:pt>
                <c:pt idx="62">
                  <c:v>45500</c:v>
                </c:pt>
                <c:pt idx="63">
                  <c:v>45530</c:v>
                </c:pt>
                <c:pt idx="64">
                  <c:v>45560</c:v>
                </c:pt>
                <c:pt idx="65">
                  <c:v>45590</c:v>
                </c:pt>
                <c:pt idx="66">
                  <c:v>45620</c:v>
                </c:pt>
                <c:pt idx="67">
                  <c:v>45650</c:v>
                </c:pt>
                <c:pt idx="68">
                  <c:v>45680</c:v>
                </c:pt>
                <c:pt idx="69">
                  <c:v>45710</c:v>
                </c:pt>
                <c:pt idx="70">
                  <c:v>45740</c:v>
                </c:pt>
                <c:pt idx="71">
                  <c:v>45770</c:v>
                </c:pt>
                <c:pt idx="72">
                  <c:v>45800</c:v>
                </c:pt>
                <c:pt idx="73">
                  <c:v>45830</c:v>
                </c:pt>
                <c:pt idx="74">
                  <c:v>45860</c:v>
                </c:pt>
                <c:pt idx="75">
                  <c:v>45890</c:v>
                </c:pt>
                <c:pt idx="76">
                  <c:v>45920</c:v>
                </c:pt>
                <c:pt idx="77">
                  <c:v>45950</c:v>
                </c:pt>
                <c:pt idx="78">
                  <c:v>45980</c:v>
                </c:pt>
                <c:pt idx="79">
                  <c:v>46010</c:v>
                </c:pt>
                <c:pt idx="80">
                  <c:v>46040</c:v>
                </c:pt>
                <c:pt idx="81">
                  <c:v>46070</c:v>
                </c:pt>
                <c:pt idx="82">
                  <c:v>46100</c:v>
                </c:pt>
                <c:pt idx="83">
                  <c:v>46130</c:v>
                </c:pt>
                <c:pt idx="84">
                  <c:v>46160</c:v>
                </c:pt>
                <c:pt idx="85">
                  <c:v>46190</c:v>
                </c:pt>
                <c:pt idx="86">
                  <c:v>46220</c:v>
                </c:pt>
                <c:pt idx="87">
                  <c:v>46250</c:v>
                </c:pt>
                <c:pt idx="88">
                  <c:v>46280</c:v>
                </c:pt>
                <c:pt idx="89">
                  <c:v>46310</c:v>
                </c:pt>
                <c:pt idx="90">
                  <c:v>46340</c:v>
                </c:pt>
                <c:pt idx="91">
                  <c:v>46370</c:v>
                </c:pt>
                <c:pt idx="92">
                  <c:v>46400</c:v>
                </c:pt>
                <c:pt idx="93">
                  <c:v>46430</c:v>
                </c:pt>
                <c:pt idx="94">
                  <c:v>46460</c:v>
                </c:pt>
                <c:pt idx="95">
                  <c:v>46490</c:v>
                </c:pt>
                <c:pt idx="96">
                  <c:v>46520</c:v>
                </c:pt>
                <c:pt idx="97">
                  <c:v>46550</c:v>
                </c:pt>
                <c:pt idx="98">
                  <c:v>46580</c:v>
                </c:pt>
                <c:pt idx="99">
                  <c:v>46610</c:v>
                </c:pt>
                <c:pt idx="100">
                  <c:v>46640</c:v>
                </c:pt>
                <c:pt idx="101">
                  <c:v>46670</c:v>
                </c:pt>
                <c:pt idx="102">
                  <c:v>46700</c:v>
                </c:pt>
                <c:pt idx="103">
                  <c:v>46730</c:v>
                </c:pt>
                <c:pt idx="104">
                  <c:v>46760</c:v>
                </c:pt>
                <c:pt idx="105">
                  <c:v>46790</c:v>
                </c:pt>
                <c:pt idx="106">
                  <c:v>46820</c:v>
                </c:pt>
                <c:pt idx="107">
                  <c:v>46850</c:v>
                </c:pt>
                <c:pt idx="108">
                  <c:v>46880</c:v>
                </c:pt>
                <c:pt idx="109">
                  <c:v>46910</c:v>
                </c:pt>
                <c:pt idx="110">
                  <c:v>46940</c:v>
                </c:pt>
                <c:pt idx="111">
                  <c:v>46970</c:v>
                </c:pt>
                <c:pt idx="112">
                  <c:v>47000</c:v>
                </c:pt>
                <c:pt idx="113">
                  <c:v>47030</c:v>
                </c:pt>
                <c:pt idx="114">
                  <c:v>47060</c:v>
                </c:pt>
                <c:pt idx="115">
                  <c:v>47090</c:v>
                </c:pt>
                <c:pt idx="116">
                  <c:v>47120</c:v>
                </c:pt>
                <c:pt idx="117">
                  <c:v>47150</c:v>
                </c:pt>
                <c:pt idx="118">
                  <c:v>47180</c:v>
                </c:pt>
                <c:pt idx="119">
                  <c:v>47210</c:v>
                </c:pt>
              </c:numCache>
            </c:numRef>
          </c:cat>
          <c:val>
            <c:numRef>
              <c:f>RPIBootstrap6m!$W$59:$W$178</c:f>
              <c:numCache>
                <c:formatCode>0.00%</c:formatCode>
                <c:ptCount val="120"/>
                <c:pt idx="0">
                  <c:v>2.8186662034200217E-2</c:v>
                </c:pt>
                <c:pt idx="1">
                  <c:v>2.8186662034200217E-2</c:v>
                </c:pt>
                <c:pt idx="2">
                  <c:v>2.8154116238022733E-2</c:v>
                </c:pt>
                <c:pt idx="3">
                  <c:v>2.8121659957664524E-2</c:v>
                </c:pt>
                <c:pt idx="4">
                  <c:v>2.8089307196926011E-2</c:v>
                </c:pt>
                <c:pt idx="5">
                  <c:v>2.8057056279803216E-2</c:v>
                </c:pt>
                <c:pt idx="6">
                  <c:v>2.802489889315208E-2</c:v>
                </c:pt>
                <c:pt idx="7">
                  <c:v>2.7982798650857319E-2</c:v>
                </c:pt>
                <c:pt idx="8">
                  <c:v>2.7939591733116879E-2</c:v>
                </c:pt>
                <c:pt idx="9">
                  <c:v>2.7896384348981375E-2</c:v>
                </c:pt>
                <c:pt idx="10">
                  <c:v>2.7853176498440841E-2</c:v>
                </c:pt>
                <c:pt idx="11">
                  <c:v>2.7809968181485071E-2</c:v>
                </c:pt>
                <c:pt idx="12">
                  <c:v>2.7766759398104156E-2</c:v>
                </c:pt>
                <c:pt idx="13">
                  <c:v>2.7727663064765058E-2</c:v>
                </c:pt>
                <c:pt idx="14">
                  <c:v>2.7690061969106245E-2</c:v>
                </c:pt>
                <c:pt idx="15">
                  <c:v>2.7652460520224565E-2</c:v>
                </c:pt>
                <c:pt idx="16">
                  <c:v>2.7614858718115205E-2</c:v>
                </c:pt>
                <c:pt idx="17">
                  <c:v>2.75772565627697E-2</c:v>
                </c:pt>
                <c:pt idx="18">
                  <c:v>2.7539654054183207E-2</c:v>
                </c:pt>
                <c:pt idx="19">
                  <c:v>2.7502051192348151E-2</c:v>
                </c:pt>
                <c:pt idx="20">
                  <c:v>2.7464447977257007E-2</c:v>
                </c:pt>
                <c:pt idx="21">
                  <c:v>2.7426844408904968E-2</c:v>
                </c:pt>
                <c:pt idx="22">
                  <c:v>2.7389240487283598E-2</c:v>
                </c:pt>
                <c:pt idx="23">
                  <c:v>2.7351636212388029E-2</c:v>
                </c:pt>
                <c:pt idx="24">
                  <c:v>2.7314031584209846E-2</c:v>
                </c:pt>
                <c:pt idx="25">
                  <c:v>2.7280994000700998E-2</c:v>
                </c:pt>
                <c:pt idx="26">
                  <c:v>2.7252523574949786E-2</c:v>
                </c:pt>
                <c:pt idx="27">
                  <c:v>2.722405294669451E-2</c:v>
                </c:pt>
                <c:pt idx="28">
                  <c:v>2.7195582115931489E-2</c:v>
                </c:pt>
                <c:pt idx="29">
                  <c:v>2.7167111082659526E-2</c:v>
                </c:pt>
                <c:pt idx="30">
                  <c:v>2.7138639846874944E-2</c:v>
                </c:pt>
                <c:pt idx="31">
                  <c:v>2.7110168408574789E-2</c:v>
                </c:pt>
                <c:pt idx="32">
                  <c:v>2.7081696767756194E-2</c:v>
                </c:pt>
                <c:pt idx="33">
                  <c:v>2.7053224924416305E-2</c:v>
                </c:pt>
                <c:pt idx="34">
                  <c:v>2.7024752878551328E-2</c:v>
                </c:pt>
                <c:pt idx="35">
                  <c:v>2.6996280630160165E-2</c:v>
                </c:pt>
                <c:pt idx="36">
                  <c:v>2.696780817923906E-2</c:v>
                </c:pt>
                <c:pt idx="37">
                  <c:v>2.6942617789451763E-2</c:v>
                </c:pt>
                <c:pt idx="38">
                  <c:v>2.6923096634986207E-2</c:v>
                </c:pt>
                <c:pt idx="39">
                  <c:v>2.6903575385317416E-2</c:v>
                </c:pt>
                <c:pt idx="40">
                  <c:v>2.6884054040443573E-2</c:v>
                </c:pt>
                <c:pt idx="41">
                  <c:v>2.686453260036378E-2</c:v>
                </c:pt>
                <c:pt idx="42">
                  <c:v>2.6845011065077036E-2</c:v>
                </c:pt>
                <c:pt idx="43">
                  <c:v>2.6825489434582479E-2</c:v>
                </c:pt>
                <c:pt idx="44">
                  <c:v>2.6805967708879122E-2</c:v>
                </c:pt>
                <c:pt idx="45">
                  <c:v>2.6786445887966123E-2</c:v>
                </c:pt>
                <c:pt idx="46">
                  <c:v>2.6766923971842441E-2</c:v>
                </c:pt>
                <c:pt idx="47">
                  <c:v>2.6747401960506359E-2</c:v>
                </c:pt>
                <c:pt idx="48">
                  <c:v>2.6727879853958674E-2</c:v>
                </c:pt>
                <c:pt idx="49">
                  <c:v>2.6705559959177842E-2</c:v>
                </c:pt>
                <c:pt idx="50">
                  <c:v>2.6674047454988088E-2</c:v>
                </c:pt>
                <c:pt idx="51">
                  <c:v>2.6642534702706822E-2</c:v>
                </c:pt>
                <c:pt idx="52">
                  <c:v>2.6611021702330165E-2</c:v>
                </c:pt>
                <c:pt idx="53">
                  <c:v>2.6579508453854182E-2</c:v>
                </c:pt>
                <c:pt idx="54">
                  <c:v>2.6547994957274945E-2</c:v>
                </c:pt>
                <c:pt idx="55">
                  <c:v>2.6516481212587734E-2</c:v>
                </c:pt>
                <c:pt idx="56">
                  <c:v>2.6484967219790333E-2</c:v>
                </c:pt>
                <c:pt idx="57">
                  <c:v>2.6453452978877991E-2</c:v>
                </c:pt>
                <c:pt idx="58">
                  <c:v>2.6421938489846791E-2</c:v>
                </c:pt>
                <c:pt idx="59">
                  <c:v>2.6390423752692835E-2</c:v>
                </c:pt>
                <c:pt idx="60">
                  <c:v>2.63589087674122E-2</c:v>
                </c:pt>
                <c:pt idx="61">
                  <c:v>2.6328202480596981E-2</c:v>
                </c:pt>
                <c:pt idx="62">
                  <c:v>2.6320955518365833E-2</c:v>
                </c:pt>
                <c:pt idx="63">
                  <c:v>2.6313708543013157E-2</c:v>
                </c:pt>
                <c:pt idx="64">
                  <c:v>2.6306461554540653E-2</c:v>
                </c:pt>
                <c:pt idx="65">
                  <c:v>2.6299214552946502E-2</c:v>
                </c:pt>
                <c:pt idx="66">
                  <c:v>2.6291967538232472E-2</c:v>
                </c:pt>
                <c:pt idx="67">
                  <c:v>2.628472051039759E-2</c:v>
                </c:pt>
                <c:pt idx="68">
                  <c:v>2.627747346944093E-2</c:v>
                </c:pt>
                <c:pt idx="69">
                  <c:v>2.6270226415364223E-2</c:v>
                </c:pt>
                <c:pt idx="70">
                  <c:v>2.6262979348165631E-2</c:v>
                </c:pt>
                <c:pt idx="71">
                  <c:v>2.6255732267846901E-2</c:v>
                </c:pt>
                <c:pt idx="72">
                  <c:v>2.6248485174406203E-2</c:v>
                </c:pt>
                <c:pt idx="73">
                  <c:v>2.6241238067845278E-2</c:v>
                </c:pt>
                <c:pt idx="74">
                  <c:v>2.6233990948163151E-2</c:v>
                </c:pt>
                <c:pt idx="75">
                  <c:v>2.6226743815358951E-2</c:v>
                </c:pt>
                <c:pt idx="76">
                  <c:v>2.6219496669434333E-2</c:v>
                </c:pt>
                <c:pt idx="77">
                  <c:v>2.6212249510387538E-2</c:v>
                </c:pt>
                <c:pt idx="78">
                  <c:v>2.6205002338220245E-2</c:v>
                </c:pt>
                <c:pt idx="79">
                  <c:v>2.6197755152930664E-2</c:v>
                </c:pt>
                <c:pt idx="80">
                  <c:v>2.6190507954520503E-2</c:v>
                </c:pt>
                <c:pt idx="81">
                  <c:v>2.6183260742988834E-2</c:v>
                </c:pt>
                <c:pt idx="82">
                  <c:v>2.6176013518334724E-2</c:v>
                </c:pt>
                <c:pt idx="83">
                  <c:v>2.6168766280559908E-2</c:v>
                </c:pt>
                <c:pt idx="84">
                  <c:v>2.6161519029662537E-2</c:v>
                </c:pt>
                <c:pt idx="85">
                  <c:v>2.615427176564436E-2</c:v>
                </c:pt>
                <c:pt idx="86">
                  <c:v>2.6061657193665672E-2</c:v>
                </c:pt>
                <c:pt idx="87">
                  <c:v>2.5932453091324369E-2</c:v>
                </c:pt>
                <c:pt idx="88">
                  <c:v>2.5803244818280831E-2</c:v>
                </c:pt>
                <c:pt idx="89">
                  <c:v>2.5674032374264952E-2</c:v>
                </c:pt>
                <c:pt idx="90">
                  <c:v>2.5544815759006554E-2</c:v>
                </c:pt>
                <c:pt idx="91">
                  <c:v>2.5415594972238043E-2</c:v>
                </c:pt>
                <c:pt idx="92">
                  <c:v>2.5286370013688348E-2</c:v>
                </c:pt>
                <c:pt idx="93">
                  <c:v>2.5157140883089828E-2</c:v>
                </c:pt>
                <c:pt idx="94">
                  <c:v>2.5027907580172207E-2</c:v>
                </c:pt>
                <c:pt idx="95">
                  <c:v>2.4898670104665215E-2</c:v>
                </c:pt>
                <c:pt idx="96">
                  <c:v>2.4769428456301108E-2</c:v>
                </c:pt>
                <c:pt idx="97">
                  <c:v>2.4640182634808674E-2</c:v>
                </c:pt>
                <c:pt idx="98">
                  <c:v>2.4565880918484297E-2</c:v>
                </c:pt>
                <c:pt idx="99">
                  <c:v>2.4554376097612997E-2</c:v>
                </c:pt>
                <c:pt idx="100">
                  <c:v>2.4542871243673142E-2</c:v>
                </c:pt>
                <c:pt idx="101">
                  <c:v>2.4531366356665422E-2</c:v>
                </c:pt>
                <c:pt idx="102">
                  <c:v>2.4519861436590542E-2</c:v>
                </c:pt>
                <c:pt idx="103">
                  <c:v>2.4508356483446538E-2</c:v>
                </c:pt>
                <c:pt idx="104">
                  <c:v>2.4496851497234098E-2</c:v>
                </c:pt>
                <c:pt idx="105">
                  <c:v>2.4485346477953925E-2</c:v>
                </c:pt>
                <c:pt idx="106">
                  <c:v>2.4473841425604052E-2</c:v>
                </c:pt>
                <c:pt idx="107">
                  <c:v>2.4462336340186058E-2</c:v>
                </c:pt>
                <c:pt idx="108">
                  <c:v>2.4450831221697989E-2</c:v>
                </c:pt>
                <c:pt idx="109">
                  <c:v>2.4439326070140526E-2</c:v>
                </c:pt>
                <c:pt idx="110">
                  <c:v>2.4448194505248249E-2</c:v>
                </c:pt>
                <c:pt idx="111">
                  <c:v>2.4497809758799574E-2</c:v>
                </c:pt>
                <c:pt idx="112">
                  <c:v>2.4547424397361399E-2</c:v>
                </c:pt>
                <c:pt idx="113">
                  <c:v>2.4597038420948972E-2</c:v>
                </c:pt>
                <c:pt idx="114">
                  <c:v>2.4646651829578432E-2</c:v>
                </c:pt>
                <c:pt idx="115">
                  <c:v>2.4696264623263246E-2</c:v>
                </c:pt>
                <c:pt idx="116">
                  <c:v>2.4745876802019565E-2</c:v>
                </c:pt>
                <c:pt idx="117">
                  <c:v>2.4795488365862605E-2</c:v>
                </c:pt>
                <c:pt idx="118">
                  <c:v>2.4845099314807603E-2</c:v>
                </c:pt>
                <c:pt idx="119">
                  <c:v>2.4894709648869837E-2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6A0-829F-27FFD333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1072"/>
        <c:axId val="114772608"/>
      </c:areaChart>
      <c:dateAx>
        <c:axId val="114771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260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1477260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1072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086206896551785"/>
          <c:y val="2.7472527472527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82758620689655E-2"/>
          <c:y val="0.29120879120879173"/>
          <c:w val="0.89439655172413757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RPIBootstrap6m!$U$51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RPIBootstrap6m!$T$59:$T$179</c:f>
              <c:numCache>
                <c:formatCode>m/d/yyyy</c:formatCode>
                <c:ptCount val="121"/>
                <c:pt idx="0">
                  <c:v>43640</c:v>
                </c:pt>
                <c:pt idx="1">
                  <c:v>43670</c:v>
                </c:pt>
                <c:pt idx="2">
                  <c:v>43700</c:v>
                </c:pt>
                <c:pt idx="3">
                  <c:v>43730</c:v>
                </c:pt>
                <c:pt idx="4">
                  <c:v>43760</c:v>
                </c:pt>
                <c:pt idx="5">
                  <c:v>43790</c:v>
                </c:pt>
                <c:pt idx="6">
                  <c:v>43820</c:v>
                </c:pt>
                <c:pt idx="7">
                  <c:v>43850</c:v>
                </c:pt>
                <c:pt idx="8">
                  <c:v>43880</c:v>
                </c:pt>
                <c:pt idx="9">
                  <c:v>43910</c:v>
                </c:pt>
                <c:pt idx="10">
                  <c:v>43940</c:v>
                </c:pt>
                <c:pt idx="11">
                  <c:v>43970</c:v>
                </c:pt>
                <c:pt idx="12">
                  <c:v>44000</c:v>
                </c:pt>
                <c:pt idx="13">
                  <c:v>44030</c:v>
                </c:pt>
                <c:pt idx="14">
                  <c:v>44060</c:v>
                </c:pt>
                <c:pt idx="15">
                  <c:v>44090</c:v>
                </c:pt>
                <c:pt idx="16">
                  <c:v>44120</c:v>
                </c:pt>
                <c:pt idx="17">
                  <c:v>44150</c:v>
                </c:pt>
                <c:pt idx="18">
                  <c:v>44180</c:v>
                </c:pt>
                <c:pt idx="19">
                  <c:v>44210</c:v>
                </c:pt>
                <c:pt idx="20">
                  <c:v>44240</c:v>
                </c:pt>
                <c:pt idx="21">
                  <c:v>44270</c:v>
                </c:pt>
                <c:pt idx="22">
                  <c:v>44300</c:v>
                </c:pt>
                <c:pt idx="23">
                  <c:v>44330</c:v>
                </c:pt>
                <c:pt idx="24">
                  <c:v>44360</c:v>
                </c:pt>
                <c:pt idx="25">
                  <c:v>44390</c:v>
                </c:pt>
                <c:pt idx="26">
                  <c:v>44420</c:v>
                </c:pt>
                <c:pt idx="27">
                  <c:v>44450</c:v>
                </c:pt>
                <c:pt idx="28">
                  <c:v>44480</c:v>
                </c:pt>
                <c:pt idx="29">
                  <c:v>44510</c:v>
                </c:pt>
                <c:pt idx="30">
                  <c:v>44540</c:v>
                </c:pt>
                <c:pt idx="31">
                  <c:v>44570</c:v>
                </c:pt>
                <c:pt idx="32">
                  <c:v>44600</c:v>
                </c:pt>
                <c:pt idx="33">
                  <c:v>44630</c:v>
                </c:pt>
                <c:pt idx="34">
                  <c:v>44660</c:v>
                </c:pt>
                <c:pt idx="35">
                  <c:v>44690</c:v>
                </c:pt>
                <c:pt idx="36">
                  <c:v>44720</c:v>
                </c:pt>
                <c:pt idx="37">
                  <c:v>44750</c:v>
                </c:pt>
                <c:pt idx="38">
                  <c:v>44780</c:v>
                </c:pt>
                <c:pt idx="39">
                  <c:v>44810</c:v>
                </c:pt>
                <c:pt idx="40">
                  <c:v>44840</c:v>
                </c:pt>
                <c:pt idx="41">
                  <c:v>44870</c:v>
                </c:pt>
                <c:pt idx="42">
                  <c:v>44900</c:v>
                </c:pt>
                <c:pt idx="43">
                  <c:v>44930</c:v>
                </c:pt>
                <c:pt idx="44">
                  <c:v>44960</c:v>
                </c:pt>
                <c:pt idx="45">
                  <c:v>44990</c:v>
                </c:pt>
                <c:pt idx="46">
                  <c:v>45020</c:v>
                </c:pt>
                <c:pt idx="47">
                  <c:v>45050</c:v>
                </c:pt>
                <c:pt idx="48">
                  <c:v>45080</c:v>
                </c:pt>
                <c:pt idx="49">
                  <c:v>45110</c:v>
                </c:pt>
                <c:pt idx="50">
                  <c:v>45140</c:v>
                </c:pt>
                <c:pt idx="51">
                  <c:v>45170</c:v>
                </c:pt>
                <c:pt idx="52">
                  <c:v>45200</c:v>
                </c:pt>
                <c:pt idx="53">
                  <c:v>45230</c:v>
                </c:pt>
                <c:pt idx="54">
                  <c:v>45260</c:v>
                </c:pt>
                <c:pt idx="55">
                  <c:v>45290</c:v>
                </c:pt>
                <c:pt idx="56">
                  <c:v>45320</c:v>
                </c:pt>
                <c:pt idx="57">
                  <c:v>45350</c:v>
                </c:pt>
                <c:pt idx="58">
                  <c:v>45380</c:v>
                </c:pt>
                <c:pt idx="59">
                  <c:v>45410</c:v>
                </c:pt>
                <c:pt idx="60">
                  <c:v>45440</c:v>
                </c:pt>
                <c:pt idx="61">
                  <c:v>45470</c:v>
                </c:pt>
                <c:pt idx="62">
                  <c:v>45500</c:v>
                </c:pt>
                <c:pt idx="63">
                  <c:v>45530</c:v>
                </c:pt>
                <c:pt idx="64">
                  <c:v>45560</c:v>
                </c:pt>
                <c:pt idx="65">
                  <c:v>45590</c:v>
                </c:pt>
                <c:pt idx="66">
                  <c:v>45620</c:v>
                </c:pt>
                <c:pt idx="67">
                  <c:v>45650</c:v>
                </c:pt>
                <c:pt idx="68">
                  <c:v>45680</c:v>
                </c:pt>
                <c:pt idx="69">
                  <c:v>45710</c:v>
                </c:pt>
                <c:pt idx="70">
                  <c:v>45740</c:v>
                </c:pt>
                <c:pt idx="71">
                  <c:v>45770</c:v>
                </c:pt>
                <c:pt idx="72">
                  <c:v>45800</c:v>
                </c:pt>
                <c:pt idx="73">
                  <c:v>45830</c:v>
                </c:pt>
                <c:pt idx="74">
                  <c:v>45860</c:v>
                </c:pt>
                <c:pt idx="75">
                  <c:v>45890</c:v>
                </c:pt>
                <c:pt idx="76">
                  <c:v>45920</c:v>
                </c:pt>
                <c:pt idx="77">
                  <c:v>45950</c:v>
                </c:pt>
                <c:pt idx="78">
                  <c:v>45980</c:v>
                </c:pt>
                <c:pt idx="79">
                  <c:v>46010</c:v>
                </c:pt>
                <c:pt idx="80">
                  <c:v>46040</c:v>
                </c:pt>
                <c:pt idx="81">
                  <c:v>46070</c:v>
                </c:pt>
                <c:pt idx="82">
                  <c:v>46100</c:v>
                </c:pt>
                <c:pt idx="83">
                  <c:v>46130</c:v>
                </c:pt>
                <c:pt idx="84">
                  <c:v>46160</c:v>
                </c:pt>
                <c:pt idx="85">
                  <c:v>46190</c:v>
                </c:pt>
                <c:pt idx="86">
                  <c:v>46220</c:v>
                </c:pt>
                <c:pt idx="87">
                  <c:v>46250</c:v>
                </c:pt>
                <c:pt idx="88">
                  <c:v>46280</c:v>
                </c:pt>
                <c:pt idx="89">
                  <c:v>46310</c:v>
                </c:pt>
                <c:pt idx="90">
                  <c:v>46340</c:v>
                </c:pt>
                <c:pt idx="91">
                  <c:v>46370</c:v>
                </c:pt>
                <c:pt idx="92">
                  <c:v>46400</c:v>
                </c:pt>
                <c:pt idx="93">
                  <c:v>46430</c:v>
                </c:pt>
                <c:pt idx="94">
                  <c:v>46460</c:v>
                </c:pt>
                <c:pt idx="95">
                  <c:v>46490</c:v>
                </c:pt>
                <c:pt idx="96">
                  <c:v>46520</c:v>
                </c:pt>
                <c:pt idx="97">
                  <c:v>46550</c:v>
                </c:pt>
                <c:pt idx="98">
                  <c:v>46580</c:v>
                </c:pt>
                <c:pt idx="99">
                  <c:v>46610</c:v>
                </c:pt>
                <c:pt idx="100">
                  <c:v>46640</c:v>
                </c:pt>
                <c:pt idx="101">
                  <c:v>46670</c:v>
                </c:pt>
                <c:pt idx="102">
                  <c:v>46700</c:v>
                </c:pt>
                <c:pt idx="103">
                  <c:v>46730</c:v>
                </c:pt>
                <c:pt idx="104">
                  <c:v>46760</c:v>
                </c:pt>
                <c:pt idx="105">
                  <c:v>46790</c:v>
                </c:pt>
                <c:pt idx="106">
                  <c:v>46820</c:v>
                </c:pt>
                <c:pt idx="107">
                  <c:v>46850</c:v>
                </c:pt>
                <c:pt idx="108">
                  <c:v>46880</c:v>
                </c:pt>
                <c:pt idx="109">
                  <c:v>46910</c:v>
                </c:pt>
                <c:pt idx="110">
                  <c:v>46940</c:v>
                </c:pt>
                <c:pt idx="111">
                  <c:v>46970</c:v>
                </c:pt>
                <c:pt idx="112">
                  <c:v>47000</c:v>
                </c:pt>
                <c:pt idx="113">
                  <c:v>47030</c:v>
                </c:pt>
                <c:pt idx="114">
                  <c:v>47060</c:v>
                </c:pt>
                <c:pt idx="115">
                  <c:v>47090</c:v>
                </c:pt>
                <c:pt idx="116">
                  <c:v>47120</c:v>
                </c:pt>
                <c:pt idx="117">
                  <c:v>47150</c:v>
                </c:pt>
                <c:pt idx="118">
                  <c:v>47180</c:v>
                </c:pt>
                <c:pt idx="119">
                  <c:v>47210</c:v>
                </c:pt>
                <c:pt idx="120">
                  <c:v>47240</c:v>
                </c:pt>
              </c:numCache>
            </c:numRef>
          </c:cat>
          <c:val>
            <c:numRef>
              <c:f>RPIBootstrap6m!$U$52:$U$172</c:f>
              <c:numCache>
                <c:formatCode>General</c:formatCode>
                <c:ptCount val="121"/>
                <c:pt idx="6">
                  <c:v>0</c:v>
                </c:pt>
                <c:pt idx="7">
                  <c:v>1</c:v>
                </c:pt>
                <c:pt idx="8">
                  <c:v>0.99768755159274702</c:v>
                </c:pt>
                <c:pt idx="9">
                  <c:v>0.99538577225173197</c:v>
                </c:pt>
                <c:pt idx="10">
                  <c:v>0.99309459087339913</c:v>
                </c:pt>
                <c:pt idx="11">
                  <c:v>0.99081393228034764</c:v>
                </c:pt>
                <c:pt idx="12">
                  <c:v>0.98854372363511833</c:v>
                </c:pt>
                <c:pt idx="13">
                  <c:v>0.98628389637077063</c:v>
                </c:pt>
                <c:pt idx="14">
                  <c:v>0.98404005866254174</c:v>
                </c:pt>
                <c:pt idx="15">
                  <c:v>0.98180882974579042</c:v>
                </c:pt>
                <c:pt idx="16">
                  <c:v>0.97958961304785563</c:v>
                </c:pt>
                <c:pt idx="17">
                  <c:v>0.97738235006096774</c:v>
                </c:pt>
                <c:pt idx="18">
                  <c:v>0.97518698266289827</c:v>
                </c:pt>
                <c:pt idx="19">
                  <c:v>0.97300345311445058</c:v>
                </c:pt>
                <c:pt idx="20">
                  <c:v>0.97082744054713255</c:v>
                </c:pt>
                <c:pt idx="21">
                  <c:v>0.96866085001294855</c:v>
                </c:pt>
                <c:pt idx="22">
                  <c:v>0.96650506493052746</c:v>
                </c:pt>
                <c:pt idx="23">
                  <c:v>0.96436003473203347</c:v>
                </c:pt>
                <c:pt idx="24">
                  <c:v>0.96222570916054828</c:v>
                </c:pt>
                <c:pt idx="25">
                  <c:v>0.96010203826813734</c:v>
                </c:pt>
                <c:pt idx="26">
                  <c:v>0.95798897241394676</c:v>
                </c:pt>
                <c:pt idx="27">
                  <c:v>0.95588646226230256</c:v>
                </c:pt>
                <c:pt idx="28">
                  <c:v>0.95379445878082225</c:v>
                </c:pt>
                <c:pt idx="29">
                  <c:v>0.95171291323855434</c:v>
                </c:pt>
                <c:pt idx="30">
                  <c:v>0.94964177720410958</c:v>
                </c:pt>
                <c:pt idx="31">
                  <c:v>0.94758100254382915</c:v>
                </c:pt>
                <c:pt idx="32">
                  <c:v>0.94552167367043083</c:v>
                </c:pt>
                <c:pt idx="33">
                  <c:v>0.94346273865547547</c:v>
                </c:pt>
                <c:pt idx="34">
                  <c:v>0.94141269037968411</c:v>
                </c:pt>
                <c:pt idx="35">
                  <c:v>0.93937149042330459</c:v>
                </c:pt>
                <c:pt idx="36">
                  <c:v>0.93733910057369307</c:v>
                </c:pt>
                <c:pt idx="37">
                  <c:v>0.93531548282416399</c:v>
                </c:pt>
                <c:pt idx="38">
                  <c:v>0.93330059937282994</c:v>
                </c:pt>
                <c:pt idx="39">
                  <c:v>0.93129441262145707</c:v>
                </c:pt>
                <c:pt idx="40">
                  <c:v>0.92929688517432629</c:v>
                </c:pt>
                <c:pt idx="41">
                  <c:v>0.92730797983710411</c:v>
                </c:pt>
                <c:pt idx="42">
                  <c:v>0.92532765961570873</c:v>
                </c:pt>
                <c:pt idx="43">
                  <c:v>0.92335588771520627</c:v>
                </c:pt>
                <c:pt idx="44">
                  <c:v>0.92138343683453916</c:v>
                </c:pt>
                <c:pt idx="45">
                  <c:v>0.91940273550583085</c:v>
                </c:pt>
                <c:pt idx="46">
                  <c:v>0.9174292343488627</c:v>
                </c:pt>
                <c:pt idx="47">
                  <c:v>0.9154629052851927</c:v>
                </c:pt>
                <c:pt idx="48">
                  <c:v>0.91350372036539429</c:v>
                </c:pt>
                <c:pt idx="49">
                  <c:v>0.91155165176842567</c:v>
                </c:pt>
                <c:pt idx="50">
                  <c:v>0.90960667180099875</c:v>
                </c:pt>
                <c:pt idx="51">
                  <c:v>0.90766875289695303</c:v>
                </c:pt>
                <c:pt idx="52">
                  <c:v>0.90573786761663133</c:v>
                </c:pt>
                <c:pt idx="53">
                  <c:v>0.90381398864626061</c:v>
                </c:pt>
                <c:pt idx="54">
                  <c:v>0.90189708879733699</c:v>
                </c:pt>
                <c:pt idx="55">
                  <c:v>0.89998714100600097</c:v>
                </c:pt>
                <c:pt idx="56">
                  <c:v>0.89809423055527104</c:v>
                </c:pt>
                <c:pt idx="57">
                  <c:v>0.89624242164438972</c:v>
                </c:pt>
                <c:pt idx="58">
                  <c:v>0.89439906189348228</c:v>
                </c:pt>
                <c:pt idx="59">
                  <c:v>0.89256411491030008</c:v>
                </c:pt>
                <c:pt idx="60">
                  <c:v>0.89073754450755738</c:v>
                </c:pt>
                <c:pt idx="61">
                  <c:v>0.88891931470176511</c:v>
                </c:pt>
                <c:pt idx="62">
                  <c:v>0.88710938971207554</c:v>
                </c:pt>
                <c:pt idx="63">
                  <c:v>0.8853077339591181</c:v>
                </c:pt>
                <c:pt idx="64">
                  <c:v>0.88351431206387621</c:v>
                </c:pt>
                <c:pt idx="65">
                  <c:v>0.88172908884653789</c:v>
                </c:pt>
                <c:pt idx="66">
                  <c:v>0.87995202932537053</c:v>
                </c:pt>
                <c:pt idx="67">
                  <c:v>0.87818309871560019</c:v>
                </c:pt>
                <c:pt idx="68">
                  <c:v>0.87641871026242346</c:v>
                </c:pt>
                <c:pt idx="69">
                  <c:v>0.87455779392880639</c:v>
                </c:pt>
                <c:pt idx="70">
                  <c:v>0.87270186789444915</c:v>
                </c:pt>
                <c:pt idx="71">
                  <c:v>0.87085091715769214</c:v>
                </c:pt>
                <c:pt idx="72">
                  <c:v>0.86900492676645125</c:v>
                </c:pt>
                <c:pt idx="73">
                  <c:v>0.86716388181800952</c:v>
                </c:pt>
                <c:pt idx="74">
                  <c:v>0.86532776745887041</c:v>
                </c:pt>
                <c:pt idx="75">
                  <c:v>0.86349656888457071</c:v>
                </c:pt>
                <c:pt idx="76">
                  <c:v>0.86167027133949337</c:v>
                </c:pt>
                <c:pt idx="77">
                  <c:v>0.85984886011672401</c:v>
                </c:pt>
                <c:pt idx="78">
                  <c:v>0.85803232055784362</c:v>
                </c:pt>
                <c:pt idx="79">
                  <c:v>0.85622063805279114</c:v>
                </c:pt>
                <c:pt idx="80">
                  <c:v>0.85441379803965678</c:v>
                </c:pt>
                <c:pt idx="81">
                  <c:v>0.85261178600454235</c:v>
                </c:pt>
                <c:pt idx="82">
                  <c:v>0.85081458748137728</c:v>
                </c:pt>
                <c:pt idx="83">
                  <c:v>0.8490221880517359</c:v>
                </c:pt>
                <c:pt idx="84">
                  <c:v>0.84723457334469987</c:v>
                </c:pt>
                <c:pt idx="85">
                  <c:v>0.84545172903665344</c:v>
                </c:pt>
                <c:pt idx="86">
                  <c:v>0.84367364085115282</c:v>
                </c:pt>
                <c:pt idx="87">
                  <c:v>0.84190029455872151</c:v>
                </c:pt>
                <c:pt idx="88">
                  <c:v>0.84013167597671701</c:v>
                </c:pt>
                <c:pt idx="89">
                  <c:v>0.83836777096915127</c:v>
                </c:pt>
                <c:pt idx="90">
                  <c:v>0.83660856544650986</c:v>
                </c:pt>
                <c:pt idx="91">
                  <c:v>0.83485404536562302</c:v>
                </c:pt>
                <c:pt idx="92">
                  <c:v>0.83310419672946079</c:v>
                </c:pt>
                <c:pt idx="93">
                  <c:v>0.83186047050306899</c:v>
                </c:pt>
                <c:pt idx="94">
                  <c:v>0.83084844421997961</c:v>
                </c:pt>
                <c:pt idx="95">
                  <c:v>0.82985528723649449</c:v>
                </c:pt>
                <c:pt idx="96">
                  <c:v>0.82888093565701104</c:v>
                </c:pt>
                <c:pt idx="97">
                  <c:v>0.82792532685713194</c:v>
                </c:pt>
                <c:pt idx="98">
                  <c:v>0.82698839947695035</c:v>
                </c:pt>
                <c:pt idx="99">
                  <c:v>0.82607009341452986</c:v>
                </c:pt>
                <c:pt idx="100">
                  <c:v>0.82517034981944548</c:v>
                </c:pt>
                <c:pt idx="101">
                  <c:v>0.82428911108654424</c:v>
                </c:pt>
                <c:pt idx="102">
                  <c:v>0.82342632084979051</c:v>
                </c:pt>
                <c:pt idx="103">
                  <c:v>0.82258192397624907</c:v>
                </c:pt>
                <c:pt idx="104">
                  <c:v>0.8217558665602599</c:v>
                </c:pt>
                <c:pt idx="105">
                  <c:v>0.82058507566261973</c:v>
                </c:pt>
                <c:pt idx="106">
                  <c:v>0.81900763957565437</c:v>
                </c:pt>
                <c:pt idx="107">
                  <c:v>0.81743478094078914</c:v>
                </c:pt>
                <c:pt idx="108">
                  <c:v>0.81586648503365511</c:v>
                </c:pt>
                <c:pt idx="109">
                  <c:v>0.81430273718395674</c:v>
                </c:pt>
                <c:pt idx="110">
                  <c:v>0.81274352277527584</c:v>
                </c:pt>
                <c:pt idx="111">
                  <c:v>0.81118882724482211</c:v>
                </c:pt>
                <c:pt idx="112">
                  <c:v>0.80963863608323816</c:v>
                </c:pt>
                <c:pt idx="113">
                  <c:v>0.80809293483440703</c:v>
                </c:pt>
                <c:pt idx="114">
                  <c:v>0.80655170909519802</c:v>
                </c:pt>
                <c:pt idx="115">
                  <c:v>0.80501494451530653</c:v>
                </c:pt>
                <c:pt idx="116">
                  <c:v>0.80348262679700178</c:v>
                </c:pt>
                <c:pt idx="117">
                  <c:v>0.80180713644642632</c:v>
                </c:pt>
                <c:pt idx="118">
                  <c:v>0.79983678734685193</c:v>
                </c:pt>
                <c:pt idx="119">
                  <c:v>0.797864781764685</c:v>
                </c:pt>
                <c:pt idx="120">
                  <c:v>0.79589115598752158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8-4F18-BDD3-339D16BF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8448"/>
        <c:axId val="114969984"/>
      </c:areaChart>
      <c:dateAx>
        <c:axId val="114968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6998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14969984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6844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123825</xdr:rowOff>
    </xdr:from>
    <xdr:to>
      <xdr:col>4</xdr:col>
      <xdr:colOff>0</xdr:colOff>
      <xdr:row>30</xdr:row>
      <xdr:rowOff>104775</xdr:rowOff>
    </xdr:to>
    <xdr:graphicFrame macro="">
      <xdr:nvGraphicFramePr>
        <xdr:cNvPr id="55299" name="Chart 3">
          <a:extLst>
            <a:ext uri="{FF2B5EF4-FFF2-40B4-BE49-F238E27FC236}">
              <a16:creationId xmlns:a16="http://schemas.microsoft.com/office/drawing/2014/main" id="{00000000-0008-0000-0000-000003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5300" name="Chart 4">
          <a:extLst>
            <a:ext uri="{FF2B5EF4-FFF2-40B4-BE49-F238E27FC236}">
              <a16:creationId xmlns:a16="http://schemas.microsoft.com/office/drawing/2014/main" id="{00000000-0008-0000-0000-000004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11</xdr:col>
      <xdr:colOff>0</xdr:colOff>
      <xdr:row>45</xdr:row>
      <xdr:rowOff>57150</xdr:rowOff>
    </xdr:to>
    <xdr:graphicFrame macro="">
      <xdr:nvGraphicFramePr>
        <xdr:cNvPr id="55301" name="Chart 5">
          <a:extLst>
            <a:ext uri="{FF2B5EF4-FFF2-40B4-BE49-F238E27FC236}">
              <a16:creationId xmlns:a16="http://schemas.microsoft.com/office/drawing/2014/main" id="{00000000-0008-0000-0000-000005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58370" name="Chart 2">
          <a:extLst>
            <a:ext uri="{FF2B5EF4-FFF2-40B4-BE49-F238E27FC236}">
              <a16:creationId xmlns:a16="http://schemas.microsoft.com/office/drawing/2014/main" id="{00000000-0008-0000-0100-000002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8371" name="Chart 3">
          <a:extLst>
            <a:ext uri="{FF2B5EF4-FFF2-40B4-BE49-F238E27FC236}">
              <a16:creationId xmlns:a16="http://schemas.microsoft.com/office/drawing/2014/main" id="{00000000-0008-0000-0100-00000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11</xdr:col>
      <xdr:colOff>0</xdr:colOff>
      <xdr:row>45</xdr:row>
      <xdr:rowOff>57150</xdr:rowOff>
    </xdr:to>
    <xdr:graphicFrame macro="">
      <xdr:nvGraphicFramePr>
        <xdr:cNvPr id="58372" name="Chart 4">
          <a:extLst>
            <a:ext uri="{FF2B5EF4-FFF2-40B4-BE49-F238E27FC236}">
              <a16:creationId xmlns:a16="http://schemas.microsoft.com/office/drawing/2014/main" id="{00000000-0008-0000-0100-000004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x.watt@nab.com.au" TargetMode="External"/><Relationship Id="rId6" Type="http://schemas.openxmlformats.org/officeDocument/2006/relationships/comments" Target="../comments1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.watt@nab.com.au" TargetMode="External"/><Relationship Id="rId6" Type="http://schemas.openxmlformats.org/officeDocument/2006/relationships/comments" Target="../comments2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lex.watt@nab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W202"/>
  <sheetViews>
    <sheetView showGridLines="0" tabSelected="1" zoomScale="80" workbookViewId="0">
      <selection activeCell="R1" sqref="R1"/>
    </sheetView>
  </sheetViews>
  <sheetFormatPr defaultColWidth="9.140625"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1.28515625" style="3" customWidth="1"/>
    <col min="5" max="5" width="4.28515625" style="3" customWidth="1"/>
    <col min="6" max="6" width="22.42578125" style="3" customWidth="1"/>
    <col min="7" max="8" width="8.5703125" style="3" bestFit="1" customWidth="1"/>
    <col min="9" max="9" width="9.28515625" style="3" bestFit="1" customWidth="1"/>
    <col min="10" max="11" width="8.7109375" style="3" customWidth="1"/>
    <col min="12" max="12" width="6.28515625" style="3" customWidth="1"/>
    <col min="13" max="13" width="1.140625" style="3" customWidth="1"/>
    <col min="14" max="15" width="9.140625" style="3"/>
    <col min="16" max="16" width="22.42578125" style="3" bestFit="1" customWidth="1"/>
    <col min="17" max="17" width="13.140625" style="3" customWidth="1"/>
    <col min="18" max="18" width="62.42578125" style="3" customWidth="1"/>
    <col min="19" max="19" width="11.7109375" style="3" customWidth="1"/>
    <col min="20" max="20" width="17.85546875" style="3" customWidth="1"/>
    <col min="21" max="21" width="9.5703125" style="3" bestFit="1" customWidth="1"/>
    <col min="22" max="22" width="11" style="3" bestFit="1" customWidth="1"/>
    <col min="23" max="23" width="9.5703125" style="3" bestFit="1" customWidth="1"/>
    <col min="24" max="24" width="9.140625" style="3"/>
    <col min="25" max="26" width="9.5703125" style="3" bestFit="1" customWidth="1"/>
    <col min="27" max="29" width="9.140625" style="3"/>
    <col min="30" max="30" width="22.5703125" style="3" bestFit="1" customWidth="1"/>
    <col min="31" max="31" width="16.5703125" style="3" bestFit="1" customWidth="1"/>
    <col min="32" max="33" width="16.42578125" style="3" customWidth="1"/>
    <col min="34" max="34" width="9.5703125" style="3" bestFit="1" customWidth="1"/>
    <col min="35" max="16384" width="9.140625" style="3"/>
  </cols>
  <sheetData>
    <row r="1" spans="2:22" ht="6" customHeight="1"/>
    <row r="2" spans="2:22" ht="9.7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80" t="s">
        <v>144</v>
      </c>
    </row>
    <row r="3" spans="2:22" ht="30" customHeight="1" thickBot="1">
      <c r="B3" s="25"/>
      <c r="C3" s="25" t="s">
        <v>13</v>
      </c>
      <c r="D3" s="25"/>
      <c r="E3" s="25"/>
      <c r="F3" s="36">
        <f ca="1">TODAY()</f>
        <v>43640</v>
      </c>
      <c r="G3" s="25"/>
      <c r="H3" s="25"/>
      <c r="I3" s="25"/>
      <c r="J3" s="25"/>
      <c r="K3" s="25"/>
      <c r="L3" s="25"/>
      <c r="M3" s="4"/>
      <c r="U3" s="84" t="s">
        <v>145</v>
      </c>
    </row>
    <row r="4" spans="2:22" ht="14.25" thickTop="1" thickBo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4"/>
      <c r="U4" s="82" t="s">
        <v>104</v>
      </c>
      <c r="V4" s="35"/>
    </row>
    <row r="5" spans="2:22" ht="13.5" thickBot="1">
      <c r="B5" s="1"/>
      <c r="C5" s="85" t="s">
        <v>11</v>
      </c>
      <c r="D5" s="86" t="str">
        <f ca="1">_xll.HLV5r3.Financial.Cache.CreateCurve_Old(C6:D13, F11:F31, G11:G31, H11:H31)</f>
        <v>Market.LIVE.InflationCurve.AUD-CPI-3M</v>
      </c>
      <c r="E5" s="2"/>
      <c r="F5" s="28" t="s">
        <v>19</v>
      </c>
      <c r="G5" s="29"/>
      <c r="H5" s="2"/>
      <c r="I5" s="2"/>
      <c r="J5" s="26" t="s">
        <v>26</v>
      </c>
      <c r="K5" s="40"/>
      <c r="L5" s="1"/>
      <c r="M5" s="4"/>
      <c r="V5" s="35"/>
    </row>
    <row r="6" spans="2:22">
      <c r="B6" s="1"/>
      <c r="C6" s="87" t="s">
        <v>146</v>
      </c>
      <c r="D6" s="88" t="s">
        <v>114</v>
      </c>
      <c r="E6" s="2"/>
      <c r="F6" s="17" t="s">
        <v>15</v>
      </c>
      <c r="G6" s="38"/>
      <c r="H6" s="2"/>
      <c r="I6" s="2"/>
      <c r="J6" s="41" t="s">
        <v>27</v>
      </c>
      <c r="K6" s="42" t="s">
        <v>14</v>
      </c>
      <c r="L6" s="1"/>
      <c r="M6" s="4"/>
      <c r="V6" s="35"/>
    </row>
    <row r="7" spans="2:22">
      <c r="B7" s="1"/>
      <c r="C7" s="89" t="s">
        <v>147</v>
      </c>
      <c r="D7" s="90">
        <f ca="1">TODAY()</f>
        <v>43640</v>
      </c>
      <c r="E7" s="1"/>
      <c r="F7" s="19" t="s">
        <v>16</v>
      </c>
      <c r="G7" s="14"/>
      <c r="H7" s="2"/>
      <c r="I7" s="2"/>
      <c r="J7" s="43" t="s">
        <v>28</v>
      </c>
      <c r="K7" s="49" t="s">
        <v>31</v>
      </c>
      <c r="L7" s="1"/>
      <c r="M7" s="4"/>
      <c r="V7" s="35"/>
    </row>
    <row r="8" spans="2:22" ht="13.5" thickBot="1">
      <c r="B8" s="1"/>
      <c r="C8" s="91" t="s">
        <v>148</v>
      </c>
      <c r="D8" s="92" t="s">
        <v>149</v>
      </c>
      <c r="E8" s="1"/>
      <c r="F8" s="1"/>
      <c r="G8" s="1"/>
      <c r="H8" s="2"/>
      <c r="I8" s="2"/>
      <c r="J8" s="2"/>
      <c r="K8" s="1"/>
      <c r="L8" s="1"/>
      <c r="M8" s="4"/>
      <c r="V8" s="35"/>
    </row>
    <row r="9" spans="2:22">
      <c r="B9" s="1"/>
      <c r="C9" s="89" t="s">
        <v>20</v>
      </c>
      <c r="D9" s="93" t="s">
        <v>103</v>
      </c>
      <c r="E9" s="1"/>
      <c r="F9" s="26" t="s">
        <v>12</v>
      </c>
      <c r="G9" s="27"/>
      <c r="H9" s="5"/>
      <c r="I9" s="5"/>
      <c r="J9" s="5"/>
      <c r="K9" s="5"/>
      <c r="L9" s="1"/>
      <c r="M9" s="4"/>
      <c r="V9" s="35"/>
    </row>
    <row r="10" spans="2:22" ht="13.5">
      <c r="B10" s="1"/>
      <c r="C10" s="89" t="s">
        <v>21</v>
      </c>
      <c r="D10" s="92" t="s">
        <v>22</v>
      </c>
      <c r="E10" s="1"/>
      <c r="F10" s="73" t="s">
        <v>17</v>
      </c>
      <c r="G10" s="74" t="s">
        <v>18</v>
      </c>
      <c r="H10" s="75" t="s">
        <v>101</v>
      </c>
      <c r="I10" s="73" t="s">
        <v>5</v>
      </c>
      <c r="J10" s="5"/>
      <c r="K10" s="5"/>
      <c r="L10" s="1"/>
      <c r="M10" s="4"/>
      <c r="V10" s="35"/>
    </row>
    <row r="11" spans="2:22">
      <c r="B11" s="1"/>
      <c r="C11" s="89" t="s">
        <v>150</v>
      </c>
      <c r="D11" s="92" t="str">
        <f>D9&amp;"-"&amp;D10</f>
        <v>AUD-CPI-3M</v>
      </c>
      <c r="E11" s="5"/>
      <c r="F11" s="76" t="str">
        <f>MID($D$11,1,3)&amp;"-CPIndex-"&amp;I11</f>
        <v>AUD-CPIndex-1D</v>
      </c>
      <c r="G11" s="39">
        <f>Rates!B2/100</f>
        <v>2.8199999999999999E-2</v>
      </c>
      <c r="H11" s="39">
        <v>0</v>
      </c>
      <c r="I11" s="77" t="s">
        <v>44</v>
      </c>
      <c r="J11" s="5"/>
      <c r="K11" s="5"/>
      <c r="L11" s="1"/>
      <c r="M11" s="4"/>
      <c r="V11" s="35"/>
    </row>
    <row r="12" spans="2:22">
      <c r="B12" s="1"/>
      <c r="C12" s="89" t="s">
        <v>152</v>
      </c>
      <c r="D12" s="90">
        <f ca="1">D7</f>
        <v>43640</v>
      </c>
      <c r="E12" s="5"/>
      <c r="F12" s="12" t="str">
        <f t="shared" ref="F12:F17" si="0">MID($D$11,1,3)&amp;"-CPIndex-"&amp;I12</f>
        <v>AUD-CPIndex-1M</v>
      </c>
      <c r="G12" s="13">
        <f>Rates!B3/100</f>
        <v>2.8199999999999999E-2</v>
      </c>
      <c r="H12" s="13">
        <v>0</v>
      </c>
      <c r="I12" s="51" t="s">
        <v>25</v>
      </c>
      <c r="J12" s="5"/>
      <c r="K12" s="5"/>
      <c r="L12" s="1"/>
      <c r="M12" s="4"/>
      <c r="V12" s="35"/>
    </row>
    <row r="13" spans="2:22" ht="13.5" thickBot="1">
      <c r="B13" s="1"/>
      <c r="C13" s="94" t="s">
        <v>23</v>
      </c>
      <c r="D13" s="95" t="s">
        <v>145</v>
      </c>
      <c r="E13" s="5"/>
      <c r="F13" s="12" t="str">
        <f t="shared" si="0"/>
        <v>AUD-CPIndex-2M</v>
      </c>
      <c r="G13" s="13">
        <f>Rates!B4/100</f>
        <v>2.8199999999999999E-2</v>
      </c>
      <c r="H13" s="13">
        <v>0</v>
      </c>
      <c r="I13" s="51" t="s">
        <v>45</v>
      </c>
      <c r="J13" s="5"/>
      <c r="K13" s="5"/>
      <c r="L13" s="1"/>
      <c r="M13" s="4"/>
      <c r="V13" s="35"/>
    </row>
    <row r="14" spans="2:22">
      <c r="B14" s="1"/>
      <c r="C14" s="1"/>
      <c r="D14" s="1"/>
      <c r="E14" s="5"/>
      <c r="F14" s="12" t="str">
        <f t="shared" si="0"/>
        <v>AUD-CPIndex-3M</v>
      </c>
      <c r="G14" s="13">
        <f>Rates!B5/100</f>
        <v>2.8199999999999999E-2</v>
      </c>
      <c r="H14" s="13">
        <v>0</v>
      </c>
      <c r="I14" s="51" t="s">
        <v>22</v>
      </c>
      <c r="J14" s="5"/>
      <c r="K14" s="5"/>
      <c r="L14" s="1"/>
      <c r="M14" s="4"/>
      <c r="V14" s="35"/>
    </row>
    <row r="15" spans="2:22" ht="13.5" thickBot="1">
      <c r="B15" s="1"/>
      <c r="C15" s="1"/>
      <c r="D15" s="1"/>
      <c r="E15" s="5"/>
      <c r="F15" s="12" t="str">
        <f t="shared" si="0"/>
        <v>AUD-CPIndex-4M</v>
      </c>
      <c r="G15" s="13">
        <f>Rates!B6/100</f>
        <v>2.8199999999999999E-2</v>
      </c>
      <c r="H15" s="13">
        <v>0</v>
      </c>
      <c r="I15" s="51" t="s">
        <v>53</v>
      </c>
      <c r="J15" s="5"/>
      <c r="K15" s="5"/>
      <c r="L15" s="1"/>
      <c r="M15" s="4"/>
      <c r="V15" s="35"/>
    </row>
    <row r="16" spans="2:22">
      <c r="B16" s="1"/>
      <c r="C16" s="26" t="s">
        <v>4</v>
      </c>
      <c r="D16" s="27"/>
      <c r="E16" s="5"/>
      <c r="F16" s="12" t="str">
        <f t="shared" si="0"/>
        <v>AUD-CPIndex-5M</v>
      </c>
      <c r="G16" s="13">
        <f>Rates!B7/100</f>
        <v>2.8199999999999999E-2</v>
      </c>
      <c r="H16" s="13">
        <v>0</v>
      </c>
      <c r="I16" s="51" t="s">
        <v>78</v>
      </c>
      <c r="J16" s="5"/>
      <c r="K16" s="5"/>
      <c r="L16" s="1"/>
      <c r="M16" s="4"/>
      <c r="V16" s="35"/>
    </row>
    <row r="17" spans="2:22">
      <c r="B17" s="1"/>
      <c r="C17" s="1"/>
      <c r="D17" s="1"/>
      <c r="E17" s="5"/>
      <c r="F17" s="12" t="str">
        <f t="shared" si="0"/>
        <v>AUD-CPIndex-6M</v>
      </c>
      <c r="G17" s="13">
        <f>Rates!B8/100</f>
        <v>2.8199999999999999E-2</v>
      </c>
      <c r="H17" s="13">
        <v>0</v>
      </c>
      <c r="I17" s="51" t="s">
        <v>24</v>
      </c>
      <c r="J17" s="5"/>
      <c r="K17" s="5"/>
      <c r="L17" s="1"/>
      <c r="M17" s="4"/>
      <c r="V17" s="35"/>
    </row>
    <row r="18" spans="2:22">
      <c r="B18" s="1"/>
      <c r="C18" s="1"/>
      <c r="D18" s="1"/>
      <c r="E18" s="5"/>
      <c r="F18" s="12" t="str">
        <f>MID($D$11,1,3)&amp;"-"&amp;"ZCCPISwap-"&amp;I18</f>
        <v>AUD-ZCCPISwap-1Y</v>
      </c>
      <c r="G18" s="13">
        <f>Rates!E2/100</f>
        <v>2.8199999999999999E-2</v>
      </c>
      <c r="H18" s="13">
        <v>0</v>
      </c>
      <c r="I18" s="51" t="s">
        <v>55</v>
      </c>
      <c r="J18" s="5"/>
      <c r="K18" s="5"/>
      <c r="L18" s="1"/>
      <c r="M18" s="4"/>
      <c r="V18" s="35"/>
    </row>
    <row r="19" spans="2:22">
      <c r="B19" s="1"/>
      <c r="C19" s="1"/>
      <c r="D19" s="1"/>
      <c r="E19" s="5"/>
      <c r="F19" s="12" t="str">
        <f t="shared" ref="F19:F31" si="1">MID($D$11,1,3)&amp;"-"&amp;"ZCCPISwap-"&amp;I19</f>
        <v>AUD-ZCCPISwap-2Y</v>
      </c>
      <c r="G19" s="13">
        <f>Rates!E3/100</f>
        <v>2.8149999999999998E-2</v>
      </c>
      <c r="H19" s="13">
        <v>0</v>
      </c>
      <c r="I19" s="51" t="s">
        <v>97</v>
      </c>
      <c r="J19" s="5"/>
      <c r="K19" s="5"/>
      <c r="L19" s="1"/>
      <c r="M19" s="4"/>
      <c r="V19" s="35"/>
    </row>
    <row r="20" spans="2:22">
      <c r="B20" s="1"/>
      <c r="C20" s="5"/>
      <c r="D20" s="5"/>
      <c r="E20" s="5"/>
      <c r="F20" s="12" t="str">
        <f t="shared" si="1"/>
        <v>AUD-ZCCPISwap-3Y</v>
      </c>
      <c r="G20" s="13">
        <f>Rates!E4/100</f>
        <v>2.81E-2</v>
      </c>
      <c r="H20" s="13">
        <v>0</v>
      </c>
      <c r="I20" s="51" t="s">
        <v>46</v>
      </c>
      <c r="J20" s="5"/>
      <c r="K20" s="5"/>
      <c r="L20" s="1"/>
      <c r="M20" s="4"/>
      <c r="V20" s="35"/>
    </row>
    <row r="21" spans="2:22">
      <c r="B21" s="1"/>
      <c r="C21" s="5"/>
      <c r="D21" s="5"/>
      <c r="E21" s="5"/>
      <c r="F21" s="12" t="str">
        <f t="shared" si="1"/>
        <v>AUD-ZCCPISwap-4Y</v>
      </c>
      <c r="G21" s="13">
        <f>Rates!E5/100</f>
        <v>2.819E-2</v>
      </c>
      <c r="H21" s="13">
        <v>0</v>
      </c>
      <c r="I21" s="51" t="s">
        <v>47</v>
      </c>
      <c r="J21" s="5"/>
      <c r="K21" s="5"/>
      <c r="L21" s="1"/>
      <c r="M21" s="4"/>
      <c r="V21" s="35"/>
    </row>
    <row r="22" spans="2:22">
      <c r="B22" s="1"/>
      <c r="C22" s="5"/>
      <c r="D22" s="5"/>
      <c r="E22" s="5"/>
      <c r="F22" s="12" t="str">
        <f t="shared" si="1"/>
        <v>AUD-ZCCPISwap-5Y</v>
      </c>
      <c r="G22" s="13">
        <f>Rates!E6/100</f>
        <v>2.8149999999999998E-2</v>
      </c>
      <c r="H22" s="13">
        <v>0</v>
      </c>
      <c r="I22" s="51" t="s">
        <v>48</v>
      </c>
      <c r="J22" s="5"/>
      <c r="K22" s="5"/>
      <c r="L22" s="1"/>
      <c r="M22" s="4"/>
      <c r="V22" s="35"/>
    </row>
    <row r="23" spans="2:22">
      <c r="B23" s="1"/>
      <c r="C23" s="5"/>
      <c r="D23" s="5"/>
      <c r="E23" s="5"/>
      <c r="F23" s="12" t="str">
        <f t="shared" si="1"/>
        <v>AUD-ZCCPISwap-7Y</v>
      </c>
      <c r="G23" s="13">
        <f>Rates!E7/100</f>
        <v>2.87E-2</v>
      </c>
      <c r="H23" s="13">
        <v>0</v>
      </c>
      <c r="I23" s="51" t="s">
        <v>49</v>
      </c>
      <c r="J23" s="5"/>
      <c r="K23" s="5"/>
      <c r="L23" s="1"/>
      <c r="M23" s="4"/>
      <c r="V23" s="35"/>
    </row>
    <row r="24" spans="2:22">
      <c r="B24" s="1"/>
      <c r="C24" s="5"/>
      <c r="D24" s="5"/>
      <c r="E24" s="5"/>
      <c r="F24" s="12" t="str">
        <f t="shared" si="1"/>
        <v>AUD-ZCCPISwap-8Y</v>
      </c>
      <c r="G24" s="13">
        <f>Rates!E8/100</f>
        <v>2.717E-2</v>
      </c>
      <c r="H24" s="13">
        <v>0</v>
      </c>
      <c r="I24" s="51" t="s">
        <v>98</v>
      </c>
      <c r="J24" s="5"/>
      <c r="K24" s="5"/>
      <c r="L24" s="1"/>
      <c r="M24" s="4"/>
      <c r="V24" s="35"/>
    </row>
    <row r="25" spans="2:22">
      <c r="B25" s="1"/>
      <c r="C25" s="5"/>
      <c r="D25" s="5"/>
      <c r="E25" s="5"/>
      <c r="F25" s="12" t="str">
        <f t="shared" si="1"/>
        <v>AUD-ZCCPISwap-9Y</v>
      </c>
      <c r="G25" s="13">
        <f>Rates!E9/100</f>
        <v>2.733E-2</v>
      </c>
      <c r="H25" s="13">
        <v>0</v>
      </c>
      <c r="I25" s="51" t="s">
        <v>102</v>
      </c>
      <c r="J25" s="5"/>
      <c r="K25" s="5"/>
      <c r="L25" s="1"/>
      <c r="M25" s="4"/>
      <c r="V25" s="35"/>
    </row>
    <row r="26" spans="2:22">
      <c r="B26" s="1"/>
      <c r="C26" s="5"/>
      <c r="D26" s="5"/>
      <c r="E26" s="5"/>
      <c r="F26" s="12" t="str">
        <f t="shared" si="1"/>
        <v>AUD-ZCCPISwap-10Y</v>
      </c>
      <c r="G26" s="13">
        <f>Rates!E10/100</f>
        <v>2.8450000000000003E-2</v>
      </c>
      <c r="H26" s="13">
        <v>0</v>
      </c>
      <c r="I26" s="51" t="s">
        <v>50</v>
      </c>
      <c r="J26" s="5"/>
      <c r="K26" s="5"/>
      <c r="L26" s="1"/>
      <c r="M26" s="4"/>
      <c r="V26" s="35"/>
    </row>
    <row r="27" spans="2:22">
      <c r="B27" s="1"/>
      <c r="C27" s="5"/>
      <c r="D27" s="5"/>
      <c r="E27" s="5"/>
      <c r="F27" s="12" t="str">
        <f t="shared" si="1"/>
        <v>AUD-ZCCPISwap-12Y</v>
      </c>
      <c r="G27" s="13">
        <f>Rates!E11/100</f>
        <v>2.8539999999999999E-2</v>
      </c>
      <c r="H27" s="13">
        <v>0</v>
      </c>
      <c r="I27" s="51" t="s">
        <v>99</v>
      </c>
      <c r="J27" s="5"/>
      <c r="K27" s="5"/>
      <c r="L27" s="1"/>
      <c r="M27" s="4"/>
      <c r="V27" s="35"/>
    </row>
    <row r="28" spans="2:22">
      <c r="B28" s="1"/>
      <c r="C28" s="5"/>
      <c r="D28" s="5"/>
      <c r="E28" s="5"/>
      <c r="F28" s="12" t="str">
        <f t="shared" si="1"/>
        <v>AUD-ZCCPISwap-15Y</v>
      </c>
      <c r="G28" s="13">
        <f>Rates!E12/100</f>
        <v>2.8549999999999999E-2</v>
      </c>
      <c r="H28" s="13">
        <v>0</v>
      </c>
      <c r="I28" s="51" t="s">
        <v>51</v>
      </c>
      <c r="J28" s="5"/>
      <c r="K28" s="5"/>
      <c r="L28" s="1"/>
      <c r="M28" s="4"/>
      <c r="V28" s="35"/>
    </row>
    <row r="29" spans="2:22">
      <c r="B29" s="1"/>
      <c r="C29" s="5"/>
      <c r="D29" s="5"/>
      <c r="E29" s="5"/>
      <c r="F29" s="12" t="str">
        <f t="shared" si="1"/>
        <v>AUD-ZCCPISwap-20Y</v>
      </c>
      <c r="G29" s="13">
        <f>Rates!E13/100</f>
        <v>2.8549999999999999E-2</v>
      </c>
      <c r="H29" s="13">
        <v>0</v>
      </c>
      <c r="I29" s="51" t="s">
        <v>52</v>
      </c>
      <c r="J29" s="5"/>
      <c r="K29" s="5"/>
      <c r="L29" s="1"/>
      <c r="M29" s="4"/>
      <c r="V29" s="35"/>
    </row>
    <row r="30" spans="2:22">
      <c r="B30" s="1"/>
      <c r="C30" s="5"/>
      <c r="D30" s="5"/>
      <c r="E30" s="5"/>
      <c r="F30" s="12" t="str">
        <f t="shared" si="1"/>
        <v>AUD-ZCCPISwap-25Y</v>
      </c>
      <c r="G30" s="13">
        <f>Rates!E14/100</f>
        <v>2.8549999999999999E-2</v>
      </c>
      <c r="H30" s="13">
        <v>0</v>
      </c>
      <c r="I30" s="51" t="s">
        <v>76</v>
      </c>
      <c r="J30" s="5"/>
      <c r="K30" s="5"/>
      <c r="L30" s="1"/>
      <c r="M30" s="4"/>
      <c r="V30" s="35"/>
    </row>
    <row r="31" spans="2:22">
      <c r="B31" s="1"/>
      <c r="C31" s="5"/>
      <c r="D31" s="5"/>
      <c r="E31" s="5"/>
      <c r="F31" s="12" t="str">
        <f t="shared" si="1"/>
        <v>AUD-ZCCPISwap-30Y</v>
      </c>
      <c r="G31" s="13">
        <f>Rates!E15/100</f>
        <v>2.8549999999999999E-2</v>
      </c>
      <c r="H31" s="13">
        <v>0</v>
      </c>
      <c r="I31" s="51" t="s">
        <v>77</v>
      </c>
      <c r="J31" s="5"/>
      <c r="K31" s="5"/>
      <c r="L31" s="1"/>
      <c r="M31" s="4"/>
      <c r="V31" s="35"/>
    </row>
    <row r="32" spans="2:22">
      <c r="B32" s="1"/>
      <c r="C32" s="5"/>
      <c r="D32" s="5"/>
      <c r="E32" s="5"/>
      <c r="F32" s="78"/>
      <c r="G32" s="14"/>
      <c r="H32" s="14"/>
      <c r="I32" s="79"/>
      <c r="J32" s="5"/>
      <c r="K32" s="5"/>
      <c r="L32" s="1"/>
      <c r="M32" s="4"/>
      <c r="V32" s="35"/>
    </row>
    <row r="33" spans="2:22">
      <c r="B33" s="1"/>
      <c r="C33" s="5"/>
      <c r="D33" s="5"/>
      <c r="E33" s="5"/>
      <c r="F33" s="5"/>
      <c r="G33" s="5"/>
      <c r="H33" s="5"/>
      <c r="I33" s="5"/>
      <c r="J33" s="5"/>
      <c r="K33" s="1"/>
      <c r="L33" s="1"/>
      <c r="M33" s="4"/>
      <c r="V33" s="35"/>
    </row>
    <row r="34" spans="2:22">
      <c r="B34" s="1"/>
      <c r="C34" s="5"/>
      <c r="D34" s="5"/>
      <c r="E34" s="5"/>
      <c r="F34" s="5"/>
      <c r="G34" s="5"/>
      <c r="H34" s="5"/>
      <c r="I34" s="5"/>
      <c r="J34" s="5"/>
      <c r="K34" s="1"/>
      <c r="L34" s="1"/>
      <c r="M34" s="4"/>
      <c r="V34" s="35"/>
    </row>
    <row r="35" spans="2:22">
      <c r="B35" s="1"/>
      <c r="C35" s="5"/>
      <c r="D35" s="5"/>
      <c r="E35" s="5"/>
      <c r="F35" s="5"/>
      <c r="G35" s="5"/>
      <c r="H35" s="5"/>
      <c r="I35" s="5"/>
      <c r="J35" s="5"/>
      <c r="K35" s="1"/>
      <c r="L35" s="1"/>
      <c r="M35" s="4"/>
      <c r="V35" s="35"/>
    </row>
    <row r="36" spans="2:22">
      <c r="B36" s="1"/>
      <c r="C36" s="5"/>
      <c r="D36" s="5"/>
      <c r="E36" s="5"/>
      <c r="F36" s="5"/>
      <c r="G36" s="5"/>
      <c r="H36" s="5"/>
      <c r="I36" s="5"/>
      <c r="J36" s="5"/>
      <c r="K36" s="1"/>
      <c r="L36" s="1"/>
      <c r="M36" s="4"/>
      <c r="V36" s="35"/>
    </row>
    <row r="37" spans="2:22">
      <c r="B37" s="1"/>
      <c r="C37" s="5"/>
      <c r="D37" s="5"/>
      <c r="E37" s="5"/>
      <c r="F37" s="5"/>
      <c r="G37" s="5"/>
      <c r="H37" s="5"/>
      <c r="I37" s="5"/>
      <c r="J37" s="5"/>
      <c r="K37" s="1"/>
      <c r="L37" s="1"/>
      <c r="M37" s="4"/>
      <c r="V37" s="35"/>
    </row>
    <row r="38" spans="2:22">
      <c r="B38" s="1"/>
      <c r="C38" s="5"/>
      <c r="D38" s="5"/>
      <c r="E38" s="5"/>
      <c r="F38" s="5"/>
      <c r="G38" s="5"/>
      <c r="H38" s="5"/>
      <c r="I38" s="5"/>
      <c r="J38" s="5"/>
      <c r="K38" s="1"/>
      <c r="L38" s="1"/>
      <c r="M38" s="4"/>
      <c r="V38" s="35"/>
    </row>
    <row r="39" spans="2:22">
      <c r="B39" s="1"/>
      <c r="C39" s="5"/>
      <c r="D39" s="5"/>
      <c r="E39" s="5"/>
      <c r="F39" s="5"/>
      <c r="G39" s="5"/>
      <c r="H39" s="5"/>
      <c r="I39" s="5"/>
      <c r="J39" s="5"/>
      <c r="K39" s="1"/>
      <c r="L39" s="1"/>
      <c r="M39" s="4"/>
      <c r="V39" s="35"/>
    </row>
    <row r="40" spans="2:22">
      <c r="B40" s="1"/>
      <c r="C40" s="5"/>
      <c r="D40" s="5"/>
      <c r="E40" s="5"/>
      <c r="F40" s="5"/>
      <c r="G40" s="5"/>
      <c r="H40" s="5"/>
      <c r="I40" s="5"/>
      <c r="J40" s="5"/>
      <c r="K40" s="1"/>
      <c r="L40" s="1"/>
      <c r="M40" s="4"/>
      <c r="V40" s="35"/>
    </row>
    <row r="41" spans="2:22">
      <c r="B41" s="1"/>
      <c r="C41" s="5"/>
      <c r="D41" s="5"/>
      <c r="E41" s="5"/>
      <c r="F41" s="5"/>
      <c r="G41" s="5"/>
      <c r="H41" s="5"/>
      <c r="I41" s="5"/>
      <c r="J41" s="5"/>
      <c r="K41" s="1"/>
      <c r="L41" s="1"/>
      <c r="M41" s="4"/>
      <c r="V41" s="35"/>
    </row>
    <row r="42" spans="2:22">
      <c r="B42" s="1"/>
      <c r="C42" s="5"/>
      <c r="D42" s="5"/>
      <c r="E42" s="5"/>
      <c r="F42" s="5"/>
      <c r="G42" s="5"/>
      <c r="H42" s="5"/>
      <c r="I42" s="5"/>
      <c r="J42" s="5"/>
      <c r="K42" s="1"/>
      <c r="L42" s="1"/>
      <c r="M42" s="4"/>
    </row>
    <row r="43" spans="2:22">
      <c r="B43" s="1"/>
      <c r="C43" s="5"/>
      <c r="D43" s="5"/>
      <c r="E43" s="5"/>
      <c r="F43" s="5"/>
      <c r="G43" s="5"/>
      <c r="H43" s="5"/>
      <c r="I43" s="5"/>
      <c r="J43" s="5"/>
      <c r="K43" s="1"/>
      <c r="L43" s="1"/>
      <c r="M43" s="4"/>
    </row>
    <row r="44" spans="2:22">
      <c r="B44" s="1"/>
      <c r="C44" s="5"/>
      <c r="D44" s="5"/>
      <c r="E44" s="5"/>
      <c r="F44" s="5"/>
      <c r="G44" s="5"/>
      <c r="H44" s="5"/>
      <c r="I44" s="5"/>
      <c r="J44" s="5"/>
      <c r="K44" s="1"/>
      <c r="L44" s="1"/>
      <c r="M44" s="4"/>
      <c r="V44" s="7"/>
    </row>
    <row r="45" spans="2:22">
      <c r="B45" s="1"/>
      <c r="C45" s="5"/>
      <c r="D45" s="5"/>
      <c r="E45" s="5"/>
      <c r="F45" s="5"/>
      <c r="G45" s="5"/>
      <c r="H45" s="5"/>
      <c r="I45" s="5"/>
      <c r="J45" s="5"/>
      <c r="K45" s="1"/>
      <c r="L45" s="1"/>
      <c r="M45" s="4"/>
      <c r="V45" s="7"/>
    </row>
    <row r="46" spans="2:22" ht="13.5" thickBot="1">
      <c r="B46" s="1"/>
      <c r="C46" s="5"/>
      <c r="D46" s="5"/>
      <c r="E46" s="5"/>
      <c r="F46" s="5"/>
      <c r="G46" s="5"/>
      <c r="H46" s="5"/>
      <c r="I46" s="5"/>
      <c r="J46" s="5"/>
      <c r="K46" s="5"/>
      <c r="L46" s="1"/>
      <c r="M46" s="4"/>
      <c r="V46" s="7"/>
    </row>
    <row r="47" spans="2:22" ht="13.5" thickBot="1">
      <c r="B47" s="1"/>
      <c r="C47" s="28" t="s">
        <v>8</v>
      </c>
      <c r="D47" s="32"/>
      <c r="E47" s="5"/>
      <c r="F47" s="5"/>
      <c r="G47" s="5"/>
      <c r="H47" s="30" t="s">
        <v>6</v>
      </c>
      <c r="I47" s="31"/>
      <c r="J47" s="31"/>
      <c r="K47" s="31"/>
      <c r="L47" s="1"/>
      <c r="M47" s="4"/>
      <c r="V47" s="7"/>
    </row>
    <row r="48" spans="2:22">
      <c r="B48" s="1"/>
      <c r="C48" s="18" t="s">
        <v>9</v>
      </c>
      <c r="D48" s="34"/>
      <c r="E48" s="5"/>
      <c r="F48" s="5"/>
      <c r="G48" s="5"/>
      <c r="H48" s="5"/>
      <c r="I48" s="5"/>
      <c r="J48" s="5"/>
      <c r="K48" s="5"/>
      <c r="L48" s="1"/>
      <c r="M48" s="4"/>
      <c r="V48" s="7"/>
    </row>
    <row r="49" spans="2:23">
      <c r="B49" s="1"/>
      <c r="C49" s="11" t="s">
        <v>10</v>
      </c>
      <c r="D49" s="37" t="str">
        <f>D9</f>
        <v>AUD-CPI</v>
      </c>
      <c r="E49" s="5"/>
      <c r="F49" s="5"/>
      <c r="G49" s="5"/>
      <c r="H49" s="15"/>
      <c r="I49" s="15"/>
      <c r="J49" s="33"/>
      <c r="K49" s="16"/>
      <c r="L49" s="1"/>
      <c r="M49" s="4"/>
      <c r="V49" s="7"/>
    </row>
    <row r="50" spans="2:23">
      <c r="B50" s="23" t="str">
        <f>"Last Update "&amp;TEXT(D9,"dd-mmm-yy-hh-mm-ss")</f>
        <v>Last Update AUD-CPI</v>
      </c>
      <c r="C50" s="5"/>
      <c r="D50" s="5"/>
      <c r="E50" s="5"/>
      <c r="F50" s="5"/>
      <c r="G50" s="5"/>
      <c r="H50" s="15"/>
      <c r="I50" s="15"/>
      <c r="J50" s="33"/>
      <c r="K50" s="16"/>
      <c r="L50" s="1"/>
      <c r="M50" s="4"/>
    </row>
    <row r="51" spans="2:23">
      <c r="B51" s="5"/>
      <c r="C51" s="1"/>
      <c r="D51" s="5"/>
      <c r="E51" s="5"/>
      <c r="F51" s="5"/>
      <c r="G51" s="5"/>
      <c r="H51" s="1"/>
      <c r="I51" s="1"/>
      <c r="J51" s="1"/>
      <c r="K51" s="1"/>
      <c r="L51" s="1"/>
      <c r="M51" s="4"/>
      <c r="U51" s="8"/>
    </row>
    <row r="52" spans="2:23">
      <c r="B52" s="1"/>
      <c r="C52" s="1"/>
      <c r="D52" s="1"/>
      <c r="E52" s="1"/>
      <c r="F52" s="1"/>
      <c r="G52" s="1"/>
      <c r="H52" s="1"/>
      <c r="I52" s="1"/>
      <c r="J52" s="1"/>
      <c r="K52" s="1"/>
      <c r="L52" s="22"/>
      <c r="M52" s="4"/>
    </row>
    <row r="53" spans="2:2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8" spans="2:23">
      <c r="T58" s="8" t="s">
        <v>0</v>
      </c>
      <c r="U58" s="8" t="s">
        <v>1</v>
      </c>
      <c r="V58" s="9" t="s">
        <v>2</v>
      </c>
      <c r="W58" s="8" t="s">
        <v>3</v>
      </c>
    </row>
    <row r="59" spans="2:23">
      <c r="T59" s="7">
        <f ca="1">D7</f>
        <v>43640</v>
      </c>
      <c r="U59" s="3">
        <f ca="1">_xll.HLV5r3.Financial.Cache.GetValue(IRCurve6m,T59)</f>
        <v>1</v>
      </c>
      <c r="V59" s="10">
        <f ca="1">V60</f>
        <v>2.8199999999995451E-2</v>
      </c>
      <c r="W59" s="10">
        <f ca="1">W60</f>
        <v>2.8186662034200217E-2</v>
      </c>
    </row>
    <row r="60" spans="2:23">
      <c r="T60" s="7">
        <f ca="1">T59+30</f>
        <v>43670</v>
      </c>
      <c r="U60" s="3">
        <f ca="1">_xll.HLV5r3.Financial.Cache.GetValue(IRCurve6m,T60)</f>
        <v>0.99768755159274702</v>
      </c>
      <c r="V60" s="10">
        <f ca="1">(U59/U60-1)*365/(T60-T59)</f>
        <v>2.8199999999995451E-2</v>
      </c>
      <c r="W60" s="10">
        <f t="shared" ref="W60:W123" ca="1" si="2">-LN(U60)/(T60-$T$59)*365.25</f>
        <v>2.8186662034200217E-2</v>
      </c>
    </row>
    <row r="61" spans="2:23">
      <c r="T61" s="7">
        <f t="shared" ref="T61:T124" ca="1" si="3">T60+30</f>
        <v>43700</v>
      </c>
      <c r="U61" s="3">
        <f ca="1">_xll.HLV5r3.Financial.Cache.GetValue(IRCurve6m,T61)</f>
        <v>0.99538577252539329</v>
      </c>
      <c r="V61" s="10">
        <f t="shared" ref="V61:V124" ca="1" si="4">(U60/U61-1)*365/(T61-T60)</f>
        <v>2.8134799015412975E-2</v>
      </c>
      <c r="W61" s="10">
        <f t="shared" ca="1" si="2"/>
        <v>2.8154114564386941E-2</v>
      </c>
    </row>
    <row r="62" spans="2:23">
      <c r="T62" s="7">
        <f t="shared" ca="1" si="3"/>
        <v>43730</v>
      </c>
      <c r="U62" s="3">
        <f ca="1">_xll.HLV5r3.Financial.Cache.GetValue(IRCurve6m,T62)</f>
        <v>0.99309459084619345</v>
      </c>
      <c r="V62" s="10">
        <f t="shared" ca="1" si="4"/>
        <v>2.8069877754388184E-2</v>
      </c>
      <c r="W62" s="10">
        <f t="shared" ca="1" si="2"/>
        <v>2.8121660068841977E-2</v>
      </c>
    </row>
    <row r="63" spans="2:23">
      <c r="T63" s="7">
        <f t="shared" ca="1" si="3"/>
        <v>43760</v>
      </c>
      <c r="U63" s="3">
        <f ca="1">_xll.HLV5r3.Financial.Cache.GetValue(IRCurve6m,T63)</f>
        <v>0.99081393228034764</v>
      </c>
      <c r="V63" s="10">
        <f t="shared" ca="1" si="4"/>
        <v>2.8005270865805437E-2</v>
      </c>
      <c r="W63" s="10">
        <f t="shared" ca="1" si="2"/>
        <v>2.8089307196926011E-2</v>
      </c>
    </row>
    <row r="64" spans="2:23">
      <c r="T64" s="7">
        <f t="shared" ca="1" si="3"/>
        <v>43790</v>
      </c>
      <c r="U64" s="3">
        <f ca="1">_xll.HLV5r3.Financial.Cache.GetValue(IRCurve6m,T64)</f>
        <v>0.98854372363511833</v>
      </c>
      <c r="V64" s="10">
        <f t="shared" ca="1" si="4"/>
        <v>2.794097133986384E-2</v>
      </c>
      <c r="W64" s="10">
        <f t="shared" ca="1" si="2"/>
        <v>2.8057056279803216E-2</v>
      </c>
    </row>
    <row r="65" spans="20:23">
      <c r="T65" s="7">
        <f t="shared" ca="1" si="3"/>
        <v>43820</v>
      </c>
      <c r="U65" s="3">
        <f ca="1">_xll.HLV5r3.Financial.Cache.GetValue(IRCurve6m,T65)</f>
        <v>0.98628389637077063</v>
      </c>
      <c r="V65" s="10">
        <f t="shared" ca="1" si="4"/>
        <v>2.7876927881248442E-2</v>
      </c>
      <c r="W65" s="10">
        <f t="shared" ca="1" si="2"/>
        <v>2.802489889315208E-2</v>
      </c>
    </row>
    <row r="66" spans="20:23">
      <c r="T66" s="7">
        <f t="shared" ca="1" si="3"/>
        <v>43850</v>
      </c>
      <c r="U66" s="3">
        <f ca="1">_xll.HLV5r3.Financial.Cache.GetValue(IRCurve6m,T66)</f>
        <v>0.98404028241711738</v>
      </c>
      <c r="V66" s="10">
        <f t="shared" ca="1" si="4"/>
        <v>2.7740026084838054E-2</v>
      </c>
      <c r="W66" s="10">
        <f t="shared" ca="1" si="2"/>
        <v>2.7982403165847075E-2</v>
      </c>
    </row>
    <row r="67" spans="20:23">
      <c r="T67" s="7">
        <f t="shared" ca="1" si="3"/>
        <v>43880</v>
      </c>
      <c r="U67" s="3">
        <f ca="1">_xll.HLV5r3.Financial.Cache.GetValue(IRCurve6m,T67)</f>
        <v>0.98180936837996002</v>
      </c>
      <c r="V67" s="10">
        <f t="shared" ca="1" si="4"/>
        <v>2.7645679829749154E-2</v>
      </c>
      <c r="W67" s="10">
        <f t="shared" ca="1" si="2"/>
        <v>2.7938756811259215E-2</v>
      </c>
    </row>
    <row r="68" spans="20:23">
      <c r="T68" s="7">
        <f t="shared" ca="1" si="3"/>
        <v>43910</v>
      </c>
      <c r="U68" s="3">
        <f ca="1">_xll.HLV5r3.Financial.Cache.GetValue(IRCurve6m,T68)</f>
        <v>0.97959053585905254</v>
      </c>
      <c r="V68" s="10">
        <f t="shared" ca="1" si="4"/>
        <v>2.7558244677576504E-2</v>
      </c>
      <c r="W68" s="10">
        <f t="shared" ca="1" si="2"/>
        <v>2.7895109980740206E-2</v>
      </c>
    </row>
    <row r="69" spans="20:23">
      <c r="T69" s="7">
        <f t="shared" ca="1" si="3"/>
        <v>43940</v>
      </c>
      <c r="U69" s="3">
        <f ca="1">_xll.HLV5r3.Financial.Cache.GetValue(IRCurve6m,T69)</f>
        <v>0.97738372588245714</v>
      </c>
      <c r="V69" s="10">
        <f t="shared" ca="1" si="4"/>
        <v>2.7470808722202793E-2</v>
      </c>
      <c r="W69" s="10">
        <f t="shared" ca="1" si="2"/>
        <v>2.7851462674281562E-2</v>
      </c>
    </row>
    <row r="70" spans="20:23">
      <c r="T70" s="7">
        <f t="shared" ca="1" si="3"/>
        <v>43970</v>
      </c>
      <c r="U70" s="3">
        <f ca="1">_xll.HLV5r3.Financial.Cache.GetValue(IRCurve6m,T70)</f>
        <v>0.97518887986885205</v>
      </c>
      <c r="V70" s="10">
        <f t="shared" ca="1" si="4"/>
        <v>2.738337196357939E-2</v>
      </c>
      <c r="W70" s="10">
        <f t="shared" ca="1" si="2"/>
        <v>2.7807814891870859E-2</v>
      </c>
    </row>
    <row r="71" spans="20:23">
      <c r="T71" s="7">
        <f t="shared" ca="1" si="3"/>
        <v>44000</v>
      </c>
      <c r="U71" s="3">
        <f ca="1">_xll.HLV5r3.Financial.Cache.GetValue(IRCurve6m,T71)</f>
        <v>0.9730059396249755</v>
      </c>
      <c r="V71" s="10">
        <f t="shared" ca="1" si="4"/>
        <v>2.7295934401730615E-2</v>
      </c>
      <c r="W71" s="10">
        <f t="shared" ca="1" si="2"/>
        <v>2.7764166633499666E-2</v>
      </c>
    </row>
    <row r="72" spans="20:23">
      <c r="T72" s="7">
        <f t="shared" ca="1" si="3"/>
        <v>44030</v>
      </c>
      <c r="U72" s="3">
        <f ca="1">_xll.HLV5r3.Financial.Cache.GetValue(IRCurve6m,T72)</f>
        <v>0.97082533373603785</v>
      </c>
      <c r="V72" s="10">
        <f t="shared" ca="1" si="4"/>
        <v>2.73279899690884E-2</v>
      </c>
      <c r="W72" s="10">
        <f t="shared" ca="1" si="2"/>
        <v>2.772969546689948E-2</v>
      </c>
    </row>
    <row r="73" spans="20:23">
      <c r="T73" s="7">
        <f t="shared" ca="1" si="3"/>
        <v>44060</v>
      </c>
      <c r="U73" s="3">
        <f ca="1">_xll.HLV5r3.Financial.Cache.GetValue(IRCurve6m,T73)</f>
        <v>0.96865198904015071</v>
      </c>
      <c r="V73" s="10">
        <f t="shared" ca="1" si="4"/>
        <v>2.7298101656540563E-2</v>
      </c>
      <c r="W73" s="10">
        <f t="shared" ca="1" si="2"/>
        <v>2.7698017196104898E-2</v>
      </c>
    </row>
    <row r="74" spans="20:23">
      <c r="T74" s="7">
        <f t="shared" ca="1" si="3"/>
        <v>44090</v>
      </c>
      <c r="U74" s="3">
        <f ca="1">_xll.HLV5r3.Financial.Cache.GetValue(IRCurve6m,T74)</f>
        <v>0.96648853943751978</v>
      </c>
      <c r="V74" s="10">
        <f t="shared" ca="1" si="4"/>
        <v>2.7234642824282933E-2</v>
      </c>
      <c r="W74" s="10">
        <f t="shared" ca="1" si="2"/>
        <v>2.766633867460085E-2</v>
      </c>
    </row>
    <row r="75" spans="20:23">
      <c r="T75" s="7">
        <f t="shared" ca="1" si="3"/>
        <v>44120</v>
      </c>
      <c r="U75" s="3">
        <f ca="1">_xll.HLV5r3.Financial.Cache.GetValue(IRCurve6m,T75)</f>
        <v>0.96433494039471856</v>
      </c>
      <c r="V75" s="10">
        <f t="shared" ca="1" si="4"/>
        <v>2.7171183568947505E-2</v>
      </c>
      <c r="W75" s="10">
        <f t="shared" ca="1" si="2"/>
        <v>2.7634659902385287E-2</v>
      </c>
    </row>
    <row r="76" spans="20:23">
      <c r="T76" s="7">
        <f t="shared" ca="1" si="3"/>
        <v>44150</v>
      </c>
      <c r="U76" s="3">
        <f ca="1">_xll.HLV5r3.Financial.Cache.GetValue(IRCurve6m,T76)</f>
        <v>0.96219114763089519</v>
      </c>
      <c r="V76" s="10">
        <f t="shared" ca="1" si="4"/>
        <v>2.710772389048836E-2</v>
      </c>
      <c r="W76" s="10">
        <f t="shared" ca="1" si="2"/>
        <v>2.760298087945336E-2</v>
      </c>
    </row>
    <row r="77" spans="20:23">
      <c r="T77" s="7">
        <f t="shared" ca="1" si="3"/>
        <v>44180</v>
      </c>
      <c r="U77" s="3">
        <f ca="1">_xll.HLV5r3.Financial.Cache.GetValue(IRCurve6m,T77)</f>
        <v>0.96005711711628983</v>
      </c>
      <c r="V77" s="10">
        <f t="shared" ca="1" si="4"/>
        <v>2.7044263788894685E-2</v>
      </c>
      <c r="W77" s="10">
        <f t="shared" ca="1" si="2"/>
        <v>2.7571301605800048E-2</v>
      </c>
    </row>
    <row r="78" spans="20:23">
      <c r="T78" s="7">
        <f t="shared" ca="1" si="3"/>
        <v>44210</v>
      </c>
      <c r="U78" s="3">
        <f ca="1">_xll.HLV5r3.Financial.Cache.GetValue(IRCurve6m,T78)</f>
        <v>0.95793280507075973</v>
      </c>
      <c r="V78" s="10">
        <f t="shared" ca="1" si="4"/>
        <v>2.698080326421241E-2</v>
      </c>
      <c r="W78" s="10">
        <f t="shared" ca="1" si="2"/>
        <v>2.7539622081423406E-2</v>
      </c>
    </row>
    <row r="79" spans="20:23">
      <c r="T79" s="7">
        <f t="shared" ca="1" si="3"/>
        <v>44240</v>
      </c>
      <c r="U79" s="3">
        <f ca="1">_xll.HLV5r3.Financial.Cache.GetValue(IRCurve6m,T79)</f>
        <v>0.95581816796232744</v>
      </c>
      <c r="V79" s="10">
        <f t="shared" ca="1" si="4"/>
        <v>2.6917342316382098E-2</v>
      </c>
      <c r="W79" s="10">
        <f t="shared" ca="1" si="2"/>
        <v>2.750794230631835E-2</v>
      </c>
    </row>
    <row r="80" spans="20:23">
      <c r="T80" s="7">
        <f t="shared" ca="1" si="3"/>
        <v>44270</v>
      </c>
      <c r="U80" s="3">
        <f ca="1">_xll.HLV5r3.Financial.Cache.GetValue(IRCurve6m,T80)</f>
        <v>0.95371316250572546</v>
      </c>
      <c r="V80" s="10">
        <f t="shared" ca="1" si="4"/>
        <v>2.6853880945401049E-2</v>
      </c>
      <c r="W80" s="10">
        <f t="shared" ca="1" si="2"/>
        <v>2.7476262280480137E-2</v>
      </c>
    </row>
    <row r="81" spans="20:23">
      <c r="T81" s="7">
        <f t="shared" ca="1" si="3"/>
        <v>44300</v>
      </c>
      <c r="U81" s="3">
        <f ca="1">_xll.HLV5r3.Financial.Cache.GetValue(IRCurve6m,T81)</f>
        <v>0.95161774566095125</v>
      </c>
      <c r="V81" s="10">
        <f t="shared" ca="1" si="4"/>
        <v>2.6790419151315192E-2</v>
      </c>
      <c r="W81" s="10">
        <f t="shared" ca="1" si="2"/>
        <v>2.7444582003906554E-2</v>
      </c>
    </row>
    <row r="82" spans="20:23">
      <c r="T82" s="7">
        <f t="shared" ca="1" si="3"/>
        <v>44330</v>
      </c>
      <c r="U82" s="3">
        <f ca="1">_xll.HLV5r3.Financial.Cache.GetValue(IRCurve6m,T82)</f>
        <v>0.94953187463184385</v>
      </c>
      <c r="V82" s="10">
        <f t="shared" ca="1" si="4"/>
        <v>2.6726956934065089E-2</v>
      </c>
      <c r="W82" s="10">
        <f t="shared" ca="1" si="2"/>
        <v>2.7412901476592734E-2</v>
      </c>
    </row>
    <row r="83" spans="20:23">
      <c r="T83" s="7">
        <f t="shared" ca="1" si="3"/>
        <v>44360</v>
      </c>
      <c r="U83" s="3">
        <f ca="1">_xll.HLV5r3.Financial.Cache.GetValue(IRCurve6m,T83)</f>
        <v>0.94745550686465774</v>
      </c>
      <c r="V83" s="10">
        <f t="shared" ca="1" si="4"/>
        <v>2.6663494293639938E-2</v>
      </c>
      <c r="W83" s="10">
        <f t="shared" ca="1" si="2"/>
        <v>2.7381220698533847E-2</v>
      </c>
    </row>
    <row r="84" spans="20:23">
      <c r="T84" s="7">
        <f t="shared" ca="1" si="3"/>
        <v>44390</v>
      </c>
      <c r="U84" s="3">
        <f ca="1">_xll.HLV5r3.Financial.Cache.GetValue(IRCurve6m,T84)</f>
        <v>0.94539401361728215</v>
      </c>
      <c r="V84" s="10">
        <f t="shared" ca="1" si="4"/>
        <v>2.6530209431340584E-2</v>
      </c>
      <c r="W84" s="10">
        <f t="shared" ca="1" si="2"/>
        <v>2.7346750973786395E-2</v>
      </c>
    </row>
    <row r="85" spans="20:23">
      <c r="T85" s="7">
        <f t="shared" ca="1" si="3"/>
        <v>44420</v>
      </c>
      <c r="U85" s="3">
        <f ca="1">_xll.HLV5r3.Financial.Cache.GetValue(IRCurve6m,T85)</f>
        <v>0.94334609326910579</v>
      </c>
      <c r="V85" s="10">
        <f t="shared" ca="1" si="4"/>
        <v>2.6412749693804249E-2</v>
      </c>
      <c r="W85" s="10">
        <f t="shared" ca="1" si="2"/>
        <v>2.7310421804482649E-2</v>
      </c>
    </row>
    <row r="86" spans="20:23">
      <c r="T86" s="7">
        <f t="shared" ca="1" si="3"/>
        <v>44450</v>
      </c>
      <c r="U86" s="3">
        <f ca="1">_xll.HLV5r3.Financial.Cache.GetValue(IRCurve6m,T86)</f>
        <v>0.94130822738263031</v>
      </c>
      <c r="V86" s="10">
        <f t="shared" ca="1" si="4"/>
        <v>2.633997476157161E-2</v>
      </c>
      <c r="W86" s="10">
        <f t="shared" ca="1" si="2"/>
        <v>2.727409230544961E-2</v>
      </c>
    </row>
    <row r="87" spans="20:23">
      <c r="T87" s="7">
        <f t="shared" ca="1" si="3"/>
        <v>44480</v>
      </c>
      <c r="U87" s="3">
        <f ca="1">_xll.HLV5r3.Financial.Cache.GetValue(IRCurve6m,T87)</f>
        <v>0.93928037001395082</v>
      </c>
      <c r="V87" s="10">
        <f t="shared" ca="1" si="4"/>
        <v>2.626719927288601E-2</v>
      </c>
      <c r="W87" s="10">
        <f t="shared" ca="1" si="2"/>
        <v>2.7237762476681318E-2</v>
      </c>
    </row>
    <row r="88" spans="20:23">
      <c r="T88" s="7">
        <f t="shared" ca="1" si="3"/>
        <v>44510</v>
      </c>
      <c r="U88" s="3">
        <f ca="1">_xll.HLV5r3.Financial.Cache.GetValue(IRCurve6m,T88)</f>
        <v>0.93726247549680419</v>
      </c>
      <c r="V88" s="10">
        <f t="shared" ca="1" si="4"/>
        <v>2.6194423227712333E-2</v>
      </c>
      <c r="W88" s="10">
        <f t="shared" ca="1" si="2"/>
        <v>2.7201432318170835E-2</v>
      </c>
    </row>
    <row r="89" spans="20:23">
      <c r="T89" s="7">
        <f t="shared" ca="1" si="3"/>
        <v>44540</v>
      </c>
      <c r="U89" s="3">
        <f ca="1">_xll.HLV5r3.Financial.Cache.GetValue(IRCurve6m,T89)</f>
        <v>0.93525449844087838</v>
      </c>
      <c r="V89" s="10">
        <f t="shared" ca="1" si="4"/>
        <v>2.6121646626123523E-2</v>
      </c>
      <c r="W89" s="10">
        <f t="shared" ca="1" si="2"/>
        <v>2.7165101829914048E-2</v>
      </c>
    </row>
    <row r="90" spans="20:23">
      <c r="T90" s="7">
        <f t="shared" ca="1" si="3"/>
        <v>44570</v>
      </c>
      <c r="U90" s="3">
        <f ca="1">_xll.HLV5r3.Financial.Cache.GetValue(IRCurve6m,T90)</f>
        <v>0.93325639373015412</v>
      </c>
      <c r="V90" s="10">
        <f t="shared" ca="1" si="4"/>
        <v>2.604886946802772E-2</v>
      </c>
      <c r="W90" s="10">
        <f t="shared" ca="1" si="2"/>
        <v>2.7128771011904029E-2</v>
      </c>
    </row>
    <row r="91" spans="20:23">
      <c r="T91" s="7">
        <f t="shared" ca="1" si="3"/>
        <v>44600</v>
      </c>
      <c r="U91" s="3">
        <f ca="1">_xll.HLV5r3.Financial.Cache.GetValue(IRCurve6m,T91)</f>
        <v>0.93126811652123809</v>
      </c>
      <c r="V91" s="10">
        <f t="shared" ca="1" si="4"/>
        <v>2.5976091753443842E-2</v>
      </c>
      <c r="W91" s="10">
        <f t="shared" ca="1" si="2"/>
        <v>2.7092439864134781E-2</v>
      </c>
    </row>
    <row r="92" spans="20:23">
      <c r="T92" s="7">
        <f t="shared" ca="1" si="3"/>
        <v>44630</v>
      </c>
      <c r="U92" s="3">
        <f ca="1">_xll.HLV5r3.Financial.Cache.GetValue(IRCurve6m,T92)</f>
        <v>0.92928962224171974</v>
      </c>
      <c r="V92" s="10">
        <f t="shared" ca="1" si="4"/>
        <v>2.5903313482334062E-2</v>
      </c>
      <c r="W92" s="10">
        <f t="shared" ca="1" si="2"/>
        <v>2.7056108386599428E-2</v>
      </c>
    </row>
    <row r="93" spans="20:23">
      <c r="T93" s="7">
        <f t="shared" ca="1" si="3"/>
        <v>44660</v>
      </c>
      <c r="U93" s="3">
        <f ca="1">_xll.HLV5r3.Financial.Cache.GetValue(IRCurve6m,T93)</f>
        <v>0.92732086658852686</v>
      </c>
      <c r="V93" s="10">
        <f t="shared" ca="1" si="4"/>
        <v>2.5830534654776732E-2</v>
      </c>
      <c r="W93" s="10">
        <f t="shared" ca="1" si="2"/>
        <v>2.7019776579293806E-2</v>
      </c>
    </row>
    <row r="94" spans="20:23">
      <c r="T94" s="7">
        <f t="shared" ca="1" si="3"/>
        <v>44690</v>
      </c>
      <c r="U94" s="3">
        <f ca="1">_xll.HLV5r3.Financial.Cache.GetValue(IRCurve6m,T94)</f>
        <v>0.92536180552631497</v>
      </c>
      <c r="V94" s="10">
        <f t="shared" ca="1" si="4"/>
        <v>2.575775527067729E-2</v>
      </c>
      <c r="W94" s="10">
        <f t="shared" ca="1" si="2"/>
        <v>2.6983444442210958E-2</v>
      </c>
    </row>
    <row r="95" spans="20:23">
      <c r="T95" s="7">
        <f t="shared" ca="1" si="3"/>
        <v>44720</v>
      </c>
      <c r="U95" s="3">
        <f ca="1">_xll.HLV5r3.Financial.Cache.GetValue(IRCurve6m,T95)</f>
        <v>0.92341239528584507</v>
      </c>
      <c r="V95" s="10">
        <f t="shared" ca="1" si="4"/>
        <v>2.5684975330054649E-2</v>
      </c>
      <c r="W95" s="10">
        <f t="shared" ca="1" si="2"/>
        <v>2.6947111975344978E-2</v>
      </c>
    </row>
    <row r="96" spans="20:23">
      <c r="T96" s="7">
        <f t="shared" ca="1" si="3"/>
        <v>44750</v>
      </c>
      <c r="U96" s="3">
        <f ca="1">_xll.HLV5r3.Financial.Cache.GetValue(IRCurve6m,T96)</f>
        <v>0.9214547895658779</v>
      </c>
      <c r="V96" s="10">
        <f t="shared" ca="1" si="4"/>
        <v>2.5847753497294363E-2</v>
      </c>
      <c r="W96" s="10">
        <f t="shared" ca="1" si="2"/>
        <v>2.691713654515129E-2</v>
      </c>
    </row>
    <row r="97" spans="20:23">
      <c r="T97" s="7">
        <f t="shared" ca="1" si="3"/>
        <v>44780</v>
      </c>
      <c r="U97" s="3">
        <f ca="1">_xll.HLV5r3.Financial.Cache.GetValue(IRCurve6m,T97)</f>
        <v>0.91947434837648956</v>
      </c>
      <c r="V97" s="10">
        <f t="shared" ca="1" si="4"/>
        <v>2.6205590016480929E-2</v>
      </c>
      <c r="W97" s="10">
        <f t="shared" ca="1" si="2"/>
        <v>2.6898141854634749E-2</v>
      </c>
    </row>
    <row r="98" spans="20:23">
      <c r="T98" s="7">
        <f t="shared" ca="1" si="3"/>
        <v>44810</v>
      </c>
      <c r="U98" s="3">
        <f ca="1">_xll.HLV5r3.Financial.Cache.GetValue(IRCurve6m,T98)</f>
        <v>0.91750102677840673</v>
      </c>
      <c r="V98" s="10">
        <f t="shared" ca="1" si="4"/>
        <v>2.6167541407891608E-2</v>
      </c>
      <c r="W98" s="10">
        <f t="shared" ca="1" si="2"/>
        <v>2.6879147073980841E-2</v>
      </c>
    </row>
    <row r="99" spans="20:23">
      <c r="T99" s="7">
        <f t="shared" ca="1" si="3"/>
        <v>44840</v>
      </c>
      <c r="U99" s="3">
        <f ca="1">_xll.HLV5r3.Financial.Cache.GetValue(IRCurve6m,T99)</f>
        <v>0.91553479720975917</v>
      </c>
      <c r="V99" s="10">
        <f t="shared" ca="1" si="4"/>
        <v>2.6129492647124386E-2</v>
      </c>
      <c r="W99" s="10">
        <f t="shared" ca="1" si="2"/>
        <v>2.6860152203186927E-2</v>
      </c>
    </row>
    <row r="100" spans="20:23">
      <c r="T100" s="7">
        <f t="shared" ca="1" si="3"/>
        <v>44870</v>
      </c>
      <c r="U100" s="3">
        <f ca="1">_xll.HLV5r3.Financial.Cache.GetValue(IRCurve6m,T100)</f>
        <v>0.91357563223396687</v>
      </c>
      <c r="V100" s="10">
        <f t="shared" ca="1" si="4"/>
        <v>2.6091443734314341E-2</v>
      </c>
      <c r="W100" s="10">
        <f t="shared" ca="1" si="2"/>
        <v>2.6841157242253933E-2</v>
      </c>
    </row>
    <row r="101" spans="20:23">
      <c r="T101" s="7">
        <f t="shared" ca="1" si="3"/>
        <v>44900</v>
      </c>
      <c r="U101" s="3">
        <f ca="1">_xll.HLV5r3.Financial.Cache.GetValue(IRCurve6m,T101)</f>
        <v>0.91162350453914887</v>
      </c>
      <c r="V101" s="10">
        <f t="shared" ca="1" si="4"/>
        <v>2.6053394669356116E-2</v>
      </c>
      <c r="W101" s="10">
        <f t="shared" ca="1" si="2"/>
        <v>2.6822162191180113E-2</v>
      </c>
    </row>
    <row r="102" spans="20:23">
      <c r="T102" s="7">
        <f t="shared" ca="1" si="3"/>
        <v>44930</v>
      </c>
      <c r="U102" s="3">
        <f ca="1">_xll.HLV5r3.Financial.Cache.GetValue(IRCurve6m,T102)</f>
        <v>0.90967838693750891</v>
      </c>
      <c r="V102" s="10">
        <f t="shared" ca="1" si="4"/>
        <v>2.6015345452244303E-2</v>
      </c>
      <c r="W102" s="10">
        <f t="shared" ca="1" si="2"/>
        <v>2.6803167049963758E-2</v>
      </c>
    </row>
    <row r="103" spans="20:23">
      <c r="T103" s="7">
        <f t="shared" ca="1" si="3"/>
        <v>44960</v>
      </c>
      <c r="U103" s="3">
        <f ca="1">_xll.HLV5r3.Financial.Cache.GetValue(IRCurve6m,T103)</f>
        <v>0.907740252364724</v>
      </c>
      <c r="V103" s="10">
        <f t="shared" ca="1" si="4"/>
        <v>2.5977296083089668E-2</v>
      </c>
      <c r="W103" s="10">
        <f t="shared" ca="1" si="2"/>
        <v>2.6784171818605696E-2</v>
      </c>
    </row>
    <row r="104" spans="20:23">
      <c r="T104" s="7">
        <f t="shared" ca="1" si="3"/>
        <v>44990</v>
      </c>
      <c r="U104" s="3">
        <f ca="1">_xll.HLV5r3.Financial.Cache.GetValue(IRCurve6m,T104)</f>
        <v>0.90580907387936338</v>
      </c>
      <c r="V104" s="10">
        <f t="shared" ca="1" si="4"/>
        <v>2.5939246561743623E-2</v>
      </c>
      <c r="W104" s="10">
        <f t="shared" ca="1" si="2"/>
        <v>2.6765176497103398E-2</v>
      </c>
    </row>
    <row r="105" spans="20:23">
      <c r="T105" s="7">
        <f t="shared" ca="1" si="3"/>
        <v>45020</v>
      </c>
      <c r="U105" s="3">
        <f ca="1">_xll.HLV5r3.Financial.Cache.GetValue(IRCurve6m,T105)</f>
        <v>0.9038848246622696</v>
      </c>
      <c r="V105" s="10">
        <f t="shared" ca="1" si="4"/>
        <v>2.5901196888354756E-2</v>
      </c>
      <c r="W105" s="10">
        <f t="shared" ca="1" si="2"/>
        <v>2.6746181085457742E-2</v>
      </c>
    </row>
    <row r="106" spans="20:23">
      <c r="T106" s="7">
        <f t="shared" ca="1" si="3"/>
        <v>45050</v>
      </c>
      <c r="U106" s="3">
        <f ca="1">_xll.HLV5r3.Financial.Cache.GetValue(IRCurve6m,T106)</f>
        <v>0.90196747801598487</v>
      </c>
      <c r="V106" s="10">
        <f t="shared" ca="1" si="4"/>
        <v>2.5863147062806902E-2</v>
      </c>
      <c r="W106" s="10">
        <f t="shared" ca="1" si="2"/>
        <v>2.6727185583666973E-2</v>
      </c>
    </row>
    <row r="107" spans="20:23">
      <c r="T107" s="7">
        <f t="shared" ca="1" si="3"/>
        <v>45080</v>
      </c>
      <c r="U107" s="3">
        <f ca="1">_xll.HLV5r3.Financial.Cache.GetValue(IRCurve6m,T107)</f>
        <v>0.90005700736415184</v>
      </c>
      <c r="V107" s="10">
        <f t="shared" ca="1" si="4"/>
        <v>2.5825097085097354E-2</v>
      </c>
      <c r="W107" s="10">
        <f t="shared" ca="1" si="2"/>
        <v>2.6708189991729366E-2</v>
      </c>
    </row>
    <row r="108" spans="20:23">
      <c r="T108" s="7">
        <f t="shared" ca="1" si="3"/>
        <v>45110</v>
      </c>
      <c r="U108" s="3">
        <f ca="1">_xll.HLV5r3.Financial.Cache.GetValue(IRCurve6m,T108)</f>
        <v>0.89816275086064334</v>
      </c>
      <c r="V108" s="10">
        <f t="shared" ca="1" si="4"/>
        <v>2.5659923479645779E-2</v>
      </c>
      <c r="W108" s="10">
        <f t="shared" ca="1" si="2"/>
        <v>2.6686603653360744E-2</v>
      </c>
    </row>
    <row r="109" spans="20:23">
      <c r="T109" s="7">
        <f t="shared" ca="1" si="3"/>
        <v>45140</v>
      </c>
      <c r="U109" s="3">
        <f ca="1">_xll.HLV5r3.Financial.Cache.GetValue(IRCurve6m,T109)</f>
        <v>0.89630699196301267</v>
      </c>
      <c r="V109" s="10">
        <f t="shared" ca="1" si="4"/>
        <v>2.5190476169024405E-2</v>
      </c>
      <c r="W109" s="10">
        <f t="shared" ca="1" si="2"/>
        <v>2.665650498450205E-2</v>
      </c>
    </row>
    <row r="110" spans="20:23">
      <c r="T110" s="7">
        <f t="shared" ca="1" si="3"/>
        <v>45170</v>
      </c>
      <c r="U110" s="3">
        <f ca="1">_xll.HLV5r3.Financial.Cache.GetValue(IRCurve6m,T110)</f>
        <v>0.8944594907315897</v>
      </c>
      <c r="V110" s="10">
        <f t="shared" ca="1" si="4"/>
        <v>2.513018407417596E-2</v>
      </c>
      <c r="W110" s="10">
        <f t="shared" ca="1" si="2"/>
        <v>2.6626406089314235E-2</v>
      </c>
    </row>
    <row r="111" spans="20:23">
      <c r="T111" s="7">
        <f t="shared" ca="1" si="3"/>
        <v>45200</v>
      </c>
      <c r="U111" s="3">
        <f ca="1">_xll.HLV5r3.Financial.Cache.GetValue(IRCurve6m,T111)</f>
        <v>0.8926202119410962</v>
      </c>
      <c r="V111" s="10">
        <f t="shared" ca="1" si="4"/>
        <v>2.5069891597391519E-2</v>
      </c>
      <c r="W111" s="10">
        <f t="shared" ca="1" si="2"/>
        <v>2.6596306967793863E-2</v>
      </c>
    </row>
    <row r="112" spans="20:23">
      <c r="T112" s="7">
        <f t="shared" ca="1" si="3"/>
        <v>45230</v>
      </c>
      <c r="U112" s="3">
        <f ca="1">_xll.HLV5r3.Financial.Cache.GetValue(IRCurve6m,T112)</f>
        <v>0.89078912056033055</v>
      </c>
      <c r="V112" s="10">
        <f t="shared" ca="1" si="4"/>
        <v>2.5009598738665668E-2</v>
      </c>
      <c r="W112" s="10">
        <f t="shared" ca="1" si="2"/>
        <v>2.6566207619937533E-2</v>
      </c>
    </row>
    <row r="113" spans="20:23">
      <c r="T113" s="7">
        <f t="shared" ca="1" si="3"/>
        <v>45260</v>
      </c>
      <c r="U113" s="3">
        <f ca="1">_xll.HLV5r3.Financial.Cache.GetValue(IRCurve6m,T113)</f>
        <v>0.88896618175107578</v>
      </c>
      <c r="V113" s="10">
        <f t="shared" ca="1" si="4"/>
        <v>2.4949305498038938E-2</v>
      </c>
      <c r="W113" s="10">
        <f t="shared" ca="1" si="2"/>
        <v>2.6536108045742742E-2</v>
      </c>
    </row>
    <row r="114" spans="20:23">
      <c r="T114" s="7">
        <f t="shared" ca="1" si="3"/>
        <v>45290</v>
      </c>
      <c r="U114" s="3">
        <f ca="1">_xll.HLV5r3.Financial.Cache.GetValue(IRCurve6m,T114)</f>
        <v>0.88715136086703206</v>
      </c>
      <c r="V114" s="10">
        <f t="shared" ca="1" si="4"/>
        <v>2.4889011875365446E-2</v>
      </c>
      <c r="W114" s="10">
        <f t="shared" ca="1" si="2"/>
        <v>2.6506008245204268E-2</v>
      </c>
    </row>
    <row r="115" spans="20:23">
      <c r="T115" s="7">
        <f t="shared" ca="1" si="3"/>
        <v>45320</v>
      </c>
      <c r="U115" s="3">
        <f ca="1">_xll.HLV5r3.Financial.Cache.GetValue(IRCurve6m,T115)</f>
        <v>0.88534462345272069</v>
      </c>
      <c r="V115" s="10">
        <f t="shared" ca="1" si="4"/>
        <v>2.4828717870782963E-2</v>
      </c>
      <c r="W115" s="10">
        <f t="shared" ca="1" si="2"/>
        <v>2.6475908218319643E-2</v>
      </c>
    </row>
    <row r="116" spans="20:23">
      <c r="T116" s="7">
        <f t="shared" ca="1" si="3"/>
        <v>45350</v>
      </c>
      <c r="U116" s="3">
        <f ca="1">_xll.HLV5r3.Financial.Cache.GetValue(IRCurve6m,T116)</f>
        <v>0.88354593524243075</v>
      </c>
      <c r="V116" s="10">
        <f t="shared" ca="1" si="4"/>
        <v>2.4768423484237467E-2</v>
      </c>
      <c r="W116" s="10">
        <f t="shared" ca="1" si="2"/>
        <v>2.6445807965085454E-2</v>
      </c>
    </row>
    <row r="117" spans="20:23">
      <c r="T117" s="7">
        <f t="shared" ca="1" si="3"/>
        <v>45380</v>
      </c>
      <c r="U117" s="3">
        <f ca="1">_xll.HLV5r3.Financial.Cache.GetValue(IRCurve6m,T117)</f>
        <v>0.88175526215915445</v>
      </c>
      <c r="V117" s="10">
        <f t="shared" ca="1" si="4"/>
        <v>2.4708128715723549E-2</v>
      </c>
      <c r="W117" s="10">
        <f t="shared" ca="1" si="2"/>
        <v>2.6415707485498277E-2</v>
      </c>
    </row>
    <row r="118" spans="20:23">
      <c r="T118" s="7">
        <f t="shared" ca="1" si="3"/>
        <v>45410</v>
      </c>
      <c r="U118" s="3">
        <f ca="1">_xll.HLV5r3.Financial.Cache.GetValue(IRCurve6m,T118)</f>
        <v>0.87997257031353282</v>
      </c>
      <c r="V118" s="10">
        <f t="shared" ca="1" si="4"/>
        <v>2.4647833565238513E-2</v>
      </c>
      <c r="W118" s="10">
        <f t="shared" ca="1" si="2"/>
        <v>2.6385606779554704E-2</v>
      </c>
    </row>
    <row r="119" spans="20:23">
      <c r="T119" s="7">
        <f t="shared" ca="1" si="3"/>
        <v>45440</v>
      </c>
      <c r="U119" s="3">
        <f ca="1">_xll.HLV5r3.Financial.Cache.GetValue(IRCurve6m,T119)</f>
        <v>0.87819782600280849</v>
      </c>
      <c r="V119" s="10">
        <f t="shared" ca="1" si="4"/>
        <v>2.458753803277695E-2</v>
      </c>
      <c r="W119" s="10">
        <f t="shared" ca="1" si="2"/>
        <v>2.6355505847251357E-2</v>
      </c>
    </row>
    <row r="120" spans="20:23">
      <c r="T120" s="7">
        <f t="shared" ca="1" si="3"/>
        <v>45470</v>
      </c>
      <c r="U120" s="3">
        <f ca="1">_xll.HLV5r3.Financial.Cache.GetValue(IRCurve6m,T120)</f>
        <v>0.87642430256818948</v>
      </c>
      <c r="V120" s="10">
        <f t="shared" ca="1" si="4"/>
        <v>2.4620344724924432E-2</v>
      </c>
      <c r="W120" s="10">
        <f t="shared" ca="1" si="2"/>
        <v>2.6326928927613118E-2</v>
      </c>
    </row>
    <row r="121" spans="20:23">
      <c r="T121" s="7">
        <f t="shared" ca="1" si="3"/>
        <v>45500</v>
      </c>
      <c r="U121" s="3">
        <f ca="1">_xll.HLV5r3.Financial.Cache.GetValue(IRCurve6m,T121)</f>
        <v>0.87456342452959934</v>
      </c>
      <c r="V121" s="10">
        <f t="shared" ca="1" si="4"/>
        <v>2.5887982698366601E-2</v>
      </c>
      <c r="W121" s="10">
        <f t="shared" ca="1" si="2"/>
        <v>2.6319691241750792E-2</v>
      </c>
    </row>
    <row r="122" spans="20:23">
      <c r="T122" s="7">
        <f t="shared" ca="1" si="3"/>
        <v>45530</v>
      </c>
      <c r="U122" s="3">
        <f ca="1">_xll.HLV5r3.Financial.Cache.GetValue(IRCurve6m,T122)</f>
        <v>0.87270753527916156</v>
      </c>
      <c r="V122" s="10">
        <f t="shared" ca="1" si="4"/>
        <v>2.5873485638121863E-2</v>
      </c>
      <c r="W122" s="10">
        <f t="shared" ca="1" si="2"/>
        <v>2.6312453542801387E-2</v>
      </c>
    </row>
    <row r="123" spans="20:23">
      <c r="T123" s="7">
        <f t="shared" ca="1" si="3"/>
        <v>45560</v>
      </c>
      <c r="U123" s="3">
        <f ca="1">_xll.HLV5r3.Financial.Cache.GetValue(IRCurve6m,T123)</f>
        <v>0.87085661982444018</v>
      </c>
      <c r="V123" s="10">
        <f t="shared" ca="1" si="4"/>
        <v>2.5858988555792013E-2</v>
      </c>
      <c r="W123" s="10">
        <f t="shared" ca="1" si="2"/>
        <v>2.6305215830764856E-2</v>
      </c>
    </row>
    <row r="124" spans="20:23">
      <c r="T124" s="7">
        <f t="shared" ca="1" si="3"/>
        <v>45590</v>
      </c>
      <c r="U124" s="3">
        <f ca="1">_xll.HLV5r3.Financial.Cache.GetValue(IRCurve6m,T124)</f>
        <v>0.86901066322251042</v>
      </c>
      <c r="V124" s="10">
        <f t="shared" ca="1" si="4"/>
        <v>2.5844491451379754E-2</v>
      </c>
      <c r="W124" s="10">
        <f t="shared" ref="W124:W179" ca="1" si="5">-LN(U124)/(T124-$T$59)*365.25</f>
        <v>2.6297978105641127E-2</v>
      </c>
    </row>
    <row r="125" spans="20:23">
      <c r="T125" s="7">
        <f t="shared" ref="T125:T179" ca="1" si="6">T124+30</f>
        <v>45620</v>
      </c>
      <c r="U125" s="3">
        <f ca="1">_xll.HLV5r3.Financial.Cache.GetValue(IRCurve6m,T125)</f>
        <v>0.86716965057978268</v>
      </c>
      <c r="V125" s="10">
        <f t="shared" ref="V125:V178" ca="1" si="7">(U124/U125-1)*365/(T125-T124)</f>
        <v>2.5829994324885086E-2</v>
      </c>
      <c r="W125" s="10">
        <f t="shared" ca="1" si="5"/>
        <v>2.629074036743019E-2</v>
      </c>
    </row>
    <row r="126" spans="20:23">
      <c r="T126" s="7">
        <f t="shared" ca="1" si="6"/>
        <v>45650</v>
      </c>
      <c r="U126" s="3">
        <f ca="1">_xll.HLV5r3.Financial.Cache.GetValue(IRCurve6m,T126)</f>
        <v>0.86533356705182762</v>
      </c>
      <c r="V126" s="10">
        <f t="shared" ca="1" si="7"/>
        <v>2.5815497176302604E-2</v>
      </c>
      <c r="W126" s="10">
        <f t="shared" ca="1" si="5"/>
        <v>2.6283502616131958E-2</v>
      </c>
    </row>
    <row r="127" spans="20:23">
      <c r="T127" s="7">
        <f t="shared" ca="1" si="6"/>
        <v>45680</v>
      </c>
      <c r="U127" s="3">
        <f ca="1">_xll.HLV5r3.Financial.Cache.GetValue(IRCurve6m,T127)</f>
        <v>0.86350239784320115</v>
      </c>
      <c r="V127" s="10">
        <f t="shared" ca="1" si="7"/>
        <v>2.5801000005640413E-2</v>
      </c>
      <c r="W127" s="10">
        <f t="shared" ca="1" si="5"/>
        <v>2.6276264851746424E-2</v>
      </c>
    </row>
    <row r="128" spans="20:23">
      <c r="T128" s="7">
        <f t="shared" ca="1" si="6"/>
        <v>45710</v>
      </c>
      <c r="U128" s="3">
        <f ca="1">_xll.HLV5r3.Financial.Cache.GetValue(IRCurve6m,T128)</f>
        <v>0.86167612820727102</v>
      </c>
      <c r="V128" s="10">
        <f t="shared" ca="1" si="7"/>
        <v>2.5786502812890411E-2</v>
      </c>
      <c r="W128" s="10">
        <f t="shared" ca="1" si="5"/>
        <v>2.6269027074273497E-2</v>
      </c>
    </row>
    <row r="129" spans="20:23">
      <c r="T129" s="7">
        <f t="shared" ca="1" si="6"/>
        <v>45740</v>
      </c>
      <c r="U129" s="3">
        <f ca="1">_xll.HLV5r3.Financial.Cache.GetValue(IRCurve6m,T129)</f>
        <v>0.85985474344604285</v>
      </c>
      <c r="V129" s="10">
        <f t="shared" ca="1" si="7"/>
        <v>2.5772005598060699E-2</v>
      </c>
      <c r="W129" s="10">
        <f t="shared" ca="1" si="5"/>
        <v>2.6261789283713189E-2</v>
      </c>
    </row>
    <row r="130" spans="20:23">
      <c r="T130" s="7">
        <f t="shared" ca="1" si="6"/>
        <v>45770</v>
      </c>
      <c r="U130" s="3">
        <f ca="1">_xll.HLV5r3.Financial.Cache.GetValue(IRCurve6m,T130)</f>
        <v>0.85803822890998849</v>
      </c>
      <c r="V130" s="10">
        <f t="shared" ca="1" si="7"/>
        <v>2.5757508361140474E-2</v>
      </c>
      <c r="W130" s="10">
        <f t="shared" ca="1" si="5"/>
        <v>2.6254551480065395E-2</v>
      </c>
    </row>
    <row r="131" spans="20:23">
      <c r="T131" s="7">
        <f t="shared" ca="1" si="6"/>
        <v>45800</v>
      </c>
      <c r="U131" s="3">
        <f ca="1">_xll.HLV5r3.Financial.Cache.GetValue(IRCurve6m,T131)</f>
        <v>0.85622656999787317</v>
      </c>
      <c r="V131" s="10">
        <f t="shared" ca="1" si="7"/>
        <v>2.5743011102140539E-2</v>
      </c>
      <c r="W131" s="10">
        <f t="shared" ca="1" si="5"/>
        <v>2.6247313663330083E-2</v>
      </c>
    </row>
    <row r="132" spans="20:23">
      <c r="T132" s="7">
        <f t="shared" ca="1" si="6"/>
        <v>45830</v>
      </c>
      <c r="U132" s="3">
        <f ca="1">_xll.HLV5r3.Financial.Cache.GetValue(IRCurve6m,T132)</f>
        <v>0.85441975215658461</v>
      </c>
      <c r="V132" s="10">
        <f t="shared" ca="1" si="7"/>
        <v>2.5728513821055492E-2</v>
      </c>
      <c r="W132" s="10">
        <f t="shared" ca="1" si="5"/>
        <v>2.624007583350723E-2</v>
      </c>
    </row>
    <row r="133" spans="20:23">
      <c r="T133" s="7">
        <f t="shared" ca="1" si="6"/>
        <v>45860</v>
      </c>
      <c r="U133" s="3">
        <f ca="1">_xll.HLV5r3.Financial.Cache.GetValue(IRCurve6m,T133)</f>
        <v>0.85261776088096231</v>
      </c>
      <c r="V133" s="10">
        <f t="shared" ca="1" si="7"/>
        <v>2.5714016517888034E-2</v>
      </c>
      <c r="W133" s="10">
        <f t="shared" ca="1" si="5"/>
        <v>2.6232837990596794E-2</v>
      </c>
    </row>
    <row r="134" spans="20:23">
      <c r="T134" s="7">
        <f t="shared" ca="1" si="6"/>
        <v>45890</v>
      </c>
      <c r="U134" s="3">
        <f ca="1">_xll.HLV5r3.Financial.Cache.GetValue(IRCurve6m,T134)</f>
        <v>0.85082058171362784</v>
      </c>
      <c r="V134" s="10">
        <f t="shared" ca="1" si="7"/>
        <v>2.5699519192632764E-2</v>
      </c>
      <c r="W134" s="10">
        <f t="shared" ca="1" si="5"/>
        <v>2.6225600134598671E-2</v>
      </c>
    </row>
    <row r="135" spans="20:23">
      <c r="T135" s="7">
        <f t="shared" ca="1" si="6"/>
        <v>45920</v>
      </c>
      <c r="U135" s="3">
        <f ca="1">_xll.HLV5r3.Financial.Cache.GetValue(IRCurve6m,T135)</f>
        <v>0.8490282002448194</v>
      </c>
      <c r="V135" s="10">
        <f t="shared" ca="1" si="7"/>
        <v>2.5685021845227547E-2</v>
      </c>
      <c r="W135" s="10">
        <f t="shared" ca="1" si="5"/>
        <v>2.6218362265511982E-2</v>
      </c>
    </row>
    <row r="136" spans="20:23">
      <c r="T136" s="7">
        <f t="shared" ca="1" si="6"/>
        <v>45950</v>
      </c>
      <c r="U136" s="3">
        <f ca="1">_xll.HLV5r3.Financial.Cache.GetValue(IRCurve6m,T136)</f>
        <v>0.8472406021122052</v>
      </c>
      <c r="V136" s="10">
        <f t="shared" ca="1" si="7"/>
        <v>2.5670524475869594E-2</v>
      </c>
      <c r="W136" s="10">
        <f t="shared" ca="1" si="5"/>
        <v>2.6211124383338415E-2</v>
      </c>
    </row>
    <row r="137" spans="20:23">
      <c r="T137" s="7">
        <f t="shared" ca="1" si="6"/>
        <v>45980</v>
      </c>
      <c r="U137" s="3">
        <f ca="1">_xll.HLV5r3.Financial.Cache.GetValue(IRCurve6m,T137)</f>
        <v>0.84545777300074276</v>
      </c>
      <c r="V137" s="10">
        <f t="shared" ca="1" si="7"/>
        <v>2.5656027084364392E-2</v>
      </c>
      <c r="W137" s="10">
        <f t="shared" ca="1" si="5"/>
        <v>2.6203886488077071E-2</v>
      </c>
    </row>
    <row r="138" spans="20:23">
      <c r="T138" s="7">
        <f t="shared" ca="1" si="6"/>
        <v>46010</v>
      </c>
      <c r="U138" s="3">
        <f ca="1">_xll.HLV5r3.Financial.Cache.GetValue(IRCurve6m,T138)</f>
        <v>0.84367969864249326</v>
      </c>
      <c r="V138" s="10">
        <f t="shared" ca="1" si="7"/>
        <v>2.5641529670771379E-2</v>
      </c>
      <c r="W138" s="10">
        <f t="shared" ca="1" si="5"/>
        <v>2.6196648579727876E-2</v>
      </c>
    </row>
    <row r="139" spans="20:23">
      <c r="T139" s="7">
        <f t="shared" ca="1" si="6"/>
        <v>46040</v>
      </c>
      <c r="U139" s="3">
        <f ca="1">_xll.HLV5r3.Financial.Cache.GetValue(IRCurve6m,T139)</f>
        <v>0.8419063648164592</v>
      </c>
      <c r="V139" s="10">
        <f t="shared" ca="1" si="7"/>
        <v>2.5627032235093255E-2</v>
      </c>
      <c r="W139" s="10">
        <f t="shared" ca="1" si="5"/>
        <v>2.6189410658290779E-2</v>
      </c>
    </row>
    <row r="140" spans="20:23">
      <c r="T140" s="7">
        <f t="shared" ca="1" si="6"/>
        <v>46070</v>
      </c>
      <c r="U140" s="3">
        <f ca="1">_xll.HLV5r3.Financial.Cache.GetValue(IRCurve6m,T140)</f>
        <v>0.84013775734841778</v>
      </c>
      <c r="V140" s="10">
        <f t="shared" ca="1" si="7"/>
        <v>2.5612534777332718E-2</v>
      </c>
      <c r="W140" s="10">
        <f t="shared" ca="1" si="5"/>
        <v>2.618217272376577E-2</v>
      </c>
    </row>
    <row r="141" spans="20:23">
      <c r="T141" s="7">
        <f t="shared" ca="1" si="6"/>
        <v>46100</v>
      </c>
      <c r="U141" s="3">
        <f ca="1">_xll.HLV5r3.Financial.Cache.GetValue(IRCurve6m,T141)</f>
        <v>0.83837386211075626</v>
      </c>
      <c r="V141" s="10">
        <f t="shared" ca="1" si="7"/>
        <v>2.559803729748707E-2</v>
      </c>
      <c r="W141" s="10">
        <f t="shared" ca="1" si="5"/>
        <v>2.6174934776152778E-2</v>
      </c>
    </row>
    <row r="142" spans="20:23">
      <c r="T142" s="7">
        <f t="shared" ca="1" si="6"/>
        <v>46130</v>
      </c>
      <c r="U142" s="3">
        <f ca="1">_xll.HLV5r3.Financial.Cache.GetValue(IRCurve6m,T142)</f>
        <v>0.8366146650223063</v>
      </c>
      <c r="V142" s="10">
        <f t="shared" ca="1" si="7"/>
        <v>2.5583539795553611E-2</v>
      </c>
      <c r="W142" s="10">
        <f t="shared" ca="1" si="5"/>
        <v>2.6167696815451728E-2</v>
      </c>
    </row>
    <row r="143" spans="20:23">
      <c r="T143" s="7">
        <f t="shared" ca="1" si="6"/>
        <v>46160</v>
      </c>
      <c r="U143" s="3">
        <f ca="1">_xll.HLV5r3.Financial.Cache.GetValue(IRCurve6m,T143)</f>
        <v>0.83486015204817954</v>
      </c>
      <c r="V143" s="10">
        <f t="shared" ca="1" si="7"/>
        <v>2.556904227153774E-2</v>
      </c>
      <c r="W143" s="10">
        <f t="shared" ca="1" si="5"/>
        <v>2.6160458841662626E-2</v>
      </c>
    </row>
    <row r="144" spans="20:23">
      <c r="T144" s="7">
        <f t="shared" ca="1" si="6"/>
        <v>46190</v>
      </c>
      <c r="U144" s="3">
        <f ca="1">_xll.HLV5r3.Financial.Cache.GetValue(IRCurve6m,T144)</f>
        <v>0.83311030919960449</v>
      </c>
      <c r="V144" s="10">
        <f t="shared" ca="1" si="7"/>
        <v>2.5554544725436761E-2</v>
      </c>
      <c r="W144" s="10">
        <f t="shared" ca="1" si="5"/>
        <v>2.61532208547854E-2</v>
      </c>
    </row>
    <row r="145" spans="20:23">
      <c r="T145" s="7">
        <f t="shared" ca="1" si="6"/>
        <v>46220</v>
      </c>
      <c r="U145" s="3">
        <f ca="1">_xll.HLV5r3.Financial.Cache.GetValue(IRCurve6m,T145)</f>
        <v>0.83188777254372015</v>
      </c>
      <c r="V145" s="10">
        <f t="shared" ca="1" si="7"/>
        <v>1.7880051217058785E-2</v>
      </c>
      <c r="W145" s="10">
        <f t="shared" ca="1" si="5"/>
        <v>2.6057010885473107E-2</v>
      </c>
    </row>
    <row r="146" spans="20:23">
      <c r="T146" s="7">
        <f t="shared" ca="1" si="6"/>
        <v>46250</v>
      </c>
      <c r="U146" s="3">
        <f ca="1">_xll.HLV5r3.Financial.Cache.GetValue(IRCurve6m,T146)</f>
        <v>0.83087224745278188</v>
      </c>
      <c r="V146" s="10">
        <f t="shared" ca="1" si="7"/>
        <v>1.4870583667899395E-2</v>
      </c>
      <c r="W146" s="10">
        <f t="shared" ca="1" si="5"/>
        <v>2.5928443892176332E-2</v>
      </c>
    </row>
    <row r="147" spans="20:23">
      <c r="T147" s="7">
        <f t="shared" ca="1" si="6"/>
        <v>46280</v>
      </c>
      <c r="U147" s="3">
        <f ca="1">_xll.HLV5r3.Financial.Cache.GetValue(IRCurve6m,T147)</f>
        <v>0.82987551348069188</v>
      </c>
      <c r="V147" s="10">
        <f t="shared" ca="1" si="7"/>
        <v>1.4612950733897864E-2</v>
      </c>
      <c r="W147" s="10">
        <f t="shared" ca="1" si="5"/>
        <v>2.5799872769208327E-2</v>
      </c>
    </row>
    <row r="148" spans="20:23">
      <c r="T148" s="7">
        <f t="shared" ca="1" si="6"/>
        <v>46310</v>
      </c>
      <c r="U148" s="3">
        <f ca="1">_xll.HLV5r3.Financial.Cache.GetValue(IRCurve6m,T148)</f>
        <v>0.8288975067938934</v>
      </c>
      <c r="V148" s="10">
        <f t="shared" ca="1" si="7"/>
        <v>1.4355310829770299E-2</v>
      </c>
      <c r="W148" s="10">
        <f t="shared" ca="1" si="5"/>
        <v>2.5671297516302E-2</v>
      </c>
    </row>
    <row r="149" spans="20:23">
      <c r="T149" s="7">
        <f t="shared" ca="1" si="6"/>
        <v>46340</v>
      </c>
      <c r="U149" s="3">
        <f ca="1">_xll.HLV5r3.Financial.Cache.GetValue(IRCurve6m,T149)</f>
        <v>0.82793816481935889</v>
      </c>
      <c r="V149" s="10">
        <f t="shared" ca="1" si="7"/>
        <v>1.4097663955435658E-2</v>
      </c>
      <c r="W149" s="10">
        <f t="shared" ca="1" si="5"/>
        <v>2.5542718133193771E-2</v>
      </c>
    </row>
    <row r="150" spans="20:23">
      <c r="T150" s="7">
        <f t="shared" ca="1" si="6"/>
        <v>46370</v>
      </c>
      <c r="U150" s="3">
        <f ca="1">_xll.HLV5r3.Financial.Cache.GetValue(IRCurve6m,T150)</f>
        <v>0.82699742623796968</v>
      </c>
      <c r="V150" s="10">
        <f t="shared" ca="1" si="7"/>
        <v>1.3840010110191536E-2</v>
      </c>
      <c r="W150" s="10">
        <f t="shared" ca="1" si="5"/>
        <v>2.5414134619616537E-2</v>
      </c>
    </row>
    <row r="151" spans="20:23">
      <c r="T151" s="7">
        <f t="shared" ca="1" si="6"/>
        <v>46400</v>
      </c>
      <c r="U151" s="3">
        <f ca="1">_xll.HLV5r3.Financial.Cache.GetValue(IRCurve6m,T151)</f>
        <v>0.82607523097795044</v>
      </c>
      <c r="V151" s="10">
        <f t="shared" ca="1" si="7"/>
        <v>1.3582349293962293E-2</v>
      </c>
      <c r="W151" s="10">
        <f t="shared" ca="1" si="5"/>
        <v>2.5285546975306699E-2</v>
      </c>
    </row>
    <row r="152" spans="20:23">
      <c r="T152" s="7">
        <f t="shared" ca="1" si="6"/>
        <v>46430</v>
      </c>
      <c r="U152" s="3">
        <f ca="1">_xll.HLV5r3.Financial.Cache.GetValue(IRCurve6m,T152)</f>
        <v>0.82517152020852891</v>
      </c>
      <c r="V152" s="10">
        <f t="shared" ca="1" si="7"/>
        <v>1.3324681506034719E-2</v>
      </c>
      <c r="W152" s="10">
        <f t="shared" ca="1" si="5"/>
        <v>2.5156955199997031E-2</v>
      </c>
    </row>
    <row r="153" spans="20:23">
      <c r="T153" s="7">
        <f t="shared" ca="1" si="6"/>
        <v>46460</v>
      </c>
      <c r="U153" s="3">
        <f ca="1">_xll.HLV5r3.Financial.Cache.GetValue(IRCurve6m,T153)</f>
        <v>0.82428623633364473</v>
      </c>
      <c r="V153" s="10">
        <f t="shared" ca="1" si="7"/>
        <v>1.3067006746343979E-2</v>
      </c>
      <c r="W153" s="10">
        <f t="shared" ca="1" si="5"/>
        <v>2.5028359293423921E-2</v>
      </c>
    </row>
    <row r="154" spans="20:23">
      <c r="T154" s="7">
        <f t="shared" ca="1" si="6"/>
        <v>46490</v>
      </c>
      <c r="U154" s="3">
        <f ca="1">_xll.HLV5r3.Financial.Cache.GetValue(IRCurve6m,T154)</f>
        <v>0.82341932298588527</v>
      </c>
      <c r="V154" s="10">
        <f t="shared" ca="1" si="7"/>
        <v>1.280932501416876E-2</v>
      </c>
      <c r="W154" s="10">
        <f t="shared" ca="1" si="5"/>
        <v>2.489975925532012E-2</v>
      </c>
    </row>
    <row r="155" spans="20:23">
      <c r="T155" s="7">
        <f t="shared" ca="1" si="6"/>
        <v>46520</v>
      </c>
      <c r="U155" s="3">
        <f ca="1">_xll.HLV5r3.Financial.Cache.GetValue(IRCurve6m,T155)</f>
        <v>0.8225707250204668</v>
      </c>
      <c r="V155" s="10">
        <f t="shared" ca="1" si="7"/>
        <v>1.2551636309449629E-2</v>
      </c>
      <c r="W155" s="10">
        <f t="shared" ca="1" si="5"/>
        <v>2.4771155085421902E-2</v>
      </c>
    </row>
    <row r="156" spans="20:23">
      <c r="T156" s="7">
        <f t="shared" ca="1" si="6"/>
        <v>46550</v>
      </c>
      <c r="U156" s="3">
        <f ca="1">_xll.HLV5r3.Financial.Cache.GetValue(IRCurve6m,T156)</f>
        <v>0.82174038850944131</v>
      </c>
      <c r="V156" s="10">
        <f t="shared" ca="1" si="7"/>
        <v>1.2293940631462571E-2</v>
      </c>
      <c r="W156" s="10">
        <f t="shared" ca="1" si="5"/>
        <v>2.4642546783462008E-2</v>
      </c>
    </row>
    <row r="157" spans="20:23">
      <c r="T157" s="7">
        <f t="shared" ca="1" si="6"/>
        <v>46580</v>
      </c>
      <c r="U157" s="3">
        <f ca="1">_xll.HLV5r3.Financial.Cache.GetValue(IRCurve6m,T157)</f>
        <v>0.82049690216026228</v>
      </c>
      <c r="V157" s="10">
        <f t="shared" ca="1" si="7"/>
        <v>1.8438928745712107E-2</v>
      </c>
      <c r="W157" s="10">
        <f t="shared" ca="1" si="5"/>
        <v>2.4579230901278649E-2</v>
      </c>
    </row>
    <row r="158" spans="20:23">
      <c r="T158" s="7">
        <f t="shared" ca="1" si="6"/>
        <v>46610</v>
      </c>
      <c r="U158" s="3">
        <f ca="1">_xll.HLV5r3.Financial.Cache.GetValue(IRCurve6m,T158)</f>
        <v>0.81893125214589824</v>
      </c>
      <c r="V158" s="10">
        <f t="shared" ca="1" si="7"/>
        <v>2.3260489560650521E-2</v>
      </c>
      <c r="W158" s="10">
        <f t="shared" ca="1" si="5"/>
        <v>2.4565846746162703E-2</v>
      </c>
    </row>
    <row r="159" spans="20:23">
      <c r="T159" s="7">
        <f t="shared" ca="1" si="6"/>
        <v>46640</v>
      </c>
      <c r="U159" s="3">
        <f ca="1">_xll.HLV5r3.Financial.Cache.GetValue(IRCurve6m,T159)</f>
        <v>0.81737038705543696</v>
      </c>
      <c r="V159" s="10">
        <f t="shared" ca="1" si="7"/>
        <v>2.3233683979782909E-2</v>
      </c>
      <c r="W159" s="10">
        <f t="shared" ca="1" si="5"/>
        <v>2.4552462546293369E-2</v>
      </c>
    </row>
    <row r="160" spans="20:23">
      <c r="T160" s="7">
        <f t="shared" ca="1" si="6"/>
        <v>46670</v>
      </c>
      <c r="U160" s="3">
        <f ca="1">_xll.HLV5r3.Financial.Cache.GetValue(IRCurve6m,T160)</f>
        <v>0.81581429091977631</v>
      </c>
      <c r="V160" s="10">
        <f t="shared" ca="1" si="7"/>
        <v>2.3206878323407176E-2</v>
      </c>
      <c r="W160" s="10">
        <f t="shared" ca="1" si="5"/>
        <v>2.4539078301670333E-2</v>
      </c>
    </row>
    <row r="161" spans="20:23">
      <c r="T161" s="7">
        <f t="shared" ca="1" si="6"/>
        <v>46700</v>
      </c>
      <c r="U161" s="3">
        <f ca="1">_xll.HLV5r3.Financial.Cache.GetValue(IRCurve6m,T161)</f>
        <v>0.81426294783160691</v>
      </c>
      <c r="V161" s="10">
        <f t="shared" ca="1" si="7"/>
        <v>2.3180072591609775E-2</v>
      </c>
      <c r="W161" s="10">
        <f t="shared" ca="1" si="5"/>
        <v>2.4525694012294173E-2</v>
      </c>
    </row>
    <row r="162" spans="20:23">
      <c r="T162" s="7">
        <f t="shared" ca="1" si="6"/>
        <v>46730</v>
      </c>
      <c r="U162" s="3">
        <f ca="1">_xll.HLV5r3.Financial.Cache.GetValue(IRCurve6m,T162)</f>
        <v>0.81271634194517894</v>
      </c>
      <c r="V162" s="10">
        <f t="shared" ca="1" si="7"/>
        <v>2.3153266784123255E-2</v>
      </c>
      <c r="W162" s="10">
        <f t="shared" ca="1" si="5"/>
        <v>2.4512309678162824E-2</v>
      </c>
    </row>
    <row r="163" spans="20:23">
      <c r="T163" s="7">
        <f t="shared" ca="1" si="6"/>
        <v>46760</v>
      </c>
      <c r="U163" s="3">
        <f ca="1">_xll.HLV5r3.Financial.Cache.GetValue(IRCurve6m,T163)</f>
        <v>0.81117445747601025</v>
      </c>
      <c r="V163" s="10">
        <f t="shared" ca="1" si="7"/>
        <v>2.3126460901217765E-2</v>
      </c>
      <c r="W163" s="10">
        <f t="shared" ca="1" si="5"/>
        <v>2.4498925299276896E-2</v>
      </c>
    </row>
    <row r="164" spans="20:23">
      <c r="T164" s="7">
        <f t="shared" ca="1" si="6"/>
        <v>46790</v>
      </c>
      <c r="U164" s="3">
        <f ca="1">_xll.HLV5r3.Financial.Cache.GetValue(IRCurve6m,T164)</f>
        <v>0.80963727870065572</v>
      </c>
      <c r="V164" s="10">
        <f t="shared" ca="1" si="7"/>
        <v>2.3099654942801456E-2</v>
      </c>
      <c r="W164" s="10">
        <f t="shared" ca="1" si="5"/>
        <v>2.4485540875636078E-2</v>
      </c>
    </row>
    <row r="165" spans="20:23">
      <c r="T165" s="7">
        <f t="shared" ca="1" si="6"/>
        <v>46820</v>
      </c>
      <c r="U165" s="3">
        <f ca="1">_xll.HLV5r3.Financial.Cache.GetValue(IRCurve6m,T165)</f>
        <v>0.80810478995644119</v>
      </c>
      <c r="V165" s="10">
        <f t="shared" ca="1" si="7"/>
        <v>2.3072848908966177E-2</v>
      </c>
      <c r="W165" s="10">
        <f t="shared" ca="1" si="5"/>
        <v>2.4472156407240941E-2</v>
      </c>
    </row>
    <row r="166" spans="20:23">
      <c r="T166" s="7">
        <f t="shared" ca="1" si="6"/>
        <v>46850</v>
      </c>
      <c r="U166" s="3">
        <f ca="1">_xll.HLV5r3.Financial.Cache.GetValue(IRCurve6m,T166)</f>
        <v>0.80657697564123598</v>
      </c>
      <c r="V166" s="10">
        <f t="shared" ca="1" si="7"/>
        <v>2.3046042799430972E-2</v>
      </c>
      <c r="W166" s="10">
        <f t="shared" ca="1" si="5"/>
        <v>2.4458771894089418E-2</v>
      </c>
    </row>
    <row r="167" spans="20:23">
      <c r="T167" s="7">
        <f t="shared" ca="1" si="6"/>
        <v>46880</v>
      </c>
      <c r="U167" s="3">
        <f ca="1">_xll.HLV5r3.Financial.Cache.GetValue(IRCurve6m,T167)</f>
        <v>0.80505382021316385</v>
      </c>
      <c r="V167" s="10">
        <f t="shared" ca="1" si="7"/>
        <v>2.3019236614479504E-2</v>
      </c>
      <c r="W167" s="10">
        <f t="shared" ca="1" si="5"/>
        <v>2.4445387336182112E-2</v>
      </c>
    </row>
    <row r="168" spans="20:23">
      <c r="T168" s="7">
        <f t="shared" ca="1" si="6"/>
        <v>46910</v>
      </c>
      <c r="U168" s="3">
        <f ca="1">_xll.HLV5r3.Financial.Cache.GetValue(IRCurve6m,T168)</f>
        <v>0.80353530819037189</v>
      </c>
      <c r="V168" s="10">
        <f t="shared" ca="1" si="7"/>
        <v>2.2992430354109066E-2</v>
      </c>
      <c r="W168" s="10">
        <f t="shared" ca="1" si="5"/>
        <v>2.4432002733519601E-2</v>
      </c>
    </row>
    <row r="169" spans="20:23">
      <c r="T169" s="7">
        <f t="shared" ca="1" si="6"/>
        <v>46940</v>
      </c>
      <c r="U169" s="3">
        <f ca="1">_xll.HLV5r3.Financial.Cache.GetValue(IRCurve6m,T169)</f>
        <v>0.80186740471155549</v>
      </c>
      <c r="V169" s="10">
        <f t="shared" ca="1" si="7"/>
        <v>2.5306959155214487E-2</v>
      </c>
      <c r="W169" s="10">
        <f t="shared" ca="1" si="5"/>
        <v>2.4439875359442663E-2</v>
      </c>
    </row>
    <row r="170" spans="20:23">
      <c r="T170" s="7">
        <f t="shared" ca="1" si="6"/>
        <v>46970</v>
      </c>
      <c r="U170" s="3">
        <f ca="1">_xll.HLV5r3.Financial.Cache.GetValue(IRCurve6m,T170)</f>
        <v>0.79989182791580438</v>
      </c>
      <c r="V170" s="10">
        <f t="shared" ca="1" si="7"/>
        <v>3.004929355377095E-2</v>
      </c>
      <c r="W170" s="10">
        <f t="shared" ca="1" si="5"/>
        <v>2.4490262094282983E-2</v>
      </c>
    </row>
    <row r="171" spans="20:23">
      <c r="T171" s="7">
        <f t="shared" ca="1" si="6"/>
        <v>47000</v>
      </c>
      <c r="U171" s="3">
        <f ca="1">_xll.HLV5r3.Financial.Cache.GetValue(IRCurve6m,T171)</f>
        <v>0.79791451861283891</v>
      </c>
      <c r="V171" s="10">
        <f t="shared" ca="1" si="7"/>
        <v>3.0150176021238706E-2</v>
      </c>
      <c r="W171" s="10">
        <f t="shared" ca="1" si="5"/>
        <v>2.454064819485996E-2</v>
      </c>
    </row>
    <row r="172" spans="20:23">
      <c r="T172" s="7">
        <f t="shared" ca="1" si="6"/>
        <v>47030</v>
      </c>
      <c r="U172" s="3">
        <f ca="1">_xll.HLV5r3.Financial.Cache.GetValue(IRCurve6m,T172)</f>
        <v>0.79593551387870609</v>
      </c>
      <c r="V172" s="10">
        <f t="shared" ca="1" si="7"/>
        <v>3.0251057418728061E-2</v>
      </c>
      <c r="W172" s="10">
        <f t="shared" ca="1" si="5"/>
        <v>2.4591033661189563E-2</v>
      </c>
    </row>
    <row r="173" spans="20:23">
      <c r="T173" s="7">
        <f t="shared" ca="1" si="6"/>
        <v>47060</v>
      </c>
      <c r="U173" s="3">
        <f ca="1">_xll.HLV5r3.Financial.Cache.GetValue(IRCurve6m,T173)</f>
        <v>0.79395485073873007</v>
      </c>
      <c r="V173" s="10">
        <f t="shared" ca="1" si="7"/>
        <v>3.0351937746357877E-2</v>
      </c>
      <c r="W173" s="10">
        <f t="shared" ca="1" si="5"/>
        <v>2.4641418493288634E-2</v>
      </c>
    </row>
    <row r="174" spans="20:23">
      <c r="T174" s="7">
        <f t="shared" ca="1" si="6"/>
        <v>47090</v>
      </c>
      <c r="U174" s="3">
        <f ca="1">_xll.HLV5r3.Financial.Cache.GetValue(IRCurve6m,T174)</f>
        <v>0.79197256616643907</v>
      </c>
      <c r="V174" s="10">
        <f t="shared" ca="1" si="7"/>
        <v>3.0452817003855309E-2</v>
      </c>
      <c r="W174" s="10">
        <f t="shared" ca="1" si="5"/>
        <v>2.4691802691171376E-2</v>
      </c>
    </row>
    <row r="175" spans="20:23">
      <c r="T175" s="7">
        <f t="shared" ca="1" si="6"/>
        <v>47120</v>
      </c>
      <c r="U175" s="3">
        <f ca="1">_xll.HLV5r3.Financial.Cache.GetValue(IRCurve6m,T175)</f>
        <v>0.78998869708243191</v>
      </c>
      <c r="V175" s="10">
        <f t="shared" ca="1" si="7"/>
        <v>3.055369519154183E-2</v>
      </c>
      <c r="W175" s="10">
        <f t="shared" ca="1" si="5"/>
        <v>2.4742186254854647E-2</v>
      </c>
    </row>
    <row r="176" spans="20:23">
      <c r="T176" s="7">
        <f t="shared" ca="1" si="6"/>
        <v>47150</v>
      </c>
      <c r="U176" s="3">
        <f ca="1">_xll.HLV5r3.Financial.Cache.GetValue(IRCurve6m,T176)</f>
        <v>0.78800328035331491</v>
      </c>
      <c r="V176" s="10">
        <f t="shared" ca="1" si="7"/>
        <v>3.0654572309341804E-2</v>
      </c>
      <c r="W176" s="10">
        <f t="shared" ca="1" si="5"/>
        <v>2.4792569184354397E-2</v>
      </c>
    </row>
    <row r="177" spans="20:23">
      <c r="T177" s="7">
        <f t="shared" ca="1" si="6"/>
        <v>47180</v>
      </c>
      <c r="U177" s="3">
        <f ca="1">_xll.HLV5r3.Financial.Cache.GetValue(IRCurve6m,T177)</f>
        <v>0.78601635279061111</v>
      </c>
      <c r="V177" s="10">
        <f t="shared" ca="1" si="7"/>
        <v>3.075544835727954E-2</v>
      </c>
      <c r="W177" s="10">
        <f t="shared" ca="1" si="5"/>
        <v>2.4842951479686601E-2</v>
      </c>
    </row>
    <row r="178" spans="20:23">
      <c r="T178" s="7">
        <f t="shared" ca="1" si="6"/>
        <v>47210</v>
      </c>
      <c r="U178" s="3">
        <f ca="1">_xll.HLV5r3.Financial.Cache.GetValue(IRCurve6m,T178)</f>
        <v>0.78402795114968094</v>
      </c>
      <c r="V178" s="10">
        <f t="shared" ca="1" si="7"/>
        <v>3.0856323335379354E-2</v>
      </c>
      <c r="W178" s="10">
        <f t="shared" ca="1" si="5"/>
        <v>2.4893333140867231E-2</v>
      </c>
    </row>
    <row r="179" spans="20:23">
      <c r="T179" s="7">
        <f t="shared" ca="1" si="6"/>
        <v>47240</v>
      </c>
      <c r="U179" s="3">
        <f ca="1">_xll.HLV5r3.Financial.Cache.GetValue(IRCurve6m,T179)</f>
        <v>0.78203811212864849</v>
      </c>
      <c r="V179" s="10"/>
      <c r="W179" s="10">
        <f t="shared" ca="1" si="5"/>
        <v>2.4943714167912238E-2</v>
      </c>
    </row>
    <row r="180" spans="20:23">
      <c r="T180" s="6"/>
      <c r="U180" s="6"/>
      <c r="V180" s="6"/>
      <c r="W180" s="6"/>
    </row>
    <row r="181" spans="20:23">
      <c r="T181" s="6"/>
      <c r="U181" s="6"/>
      <c r="V181" s="6"/>
      <c r="W181" s="6"/>
    </row>
    <row r="182" spans="20:23">
      <c r="T182" s="6"/>
      <c r="U182" s="6"/>
      <c r="V182" s="6"/>
      <c r="W182" s="6"/>
    </row>
    <row r="183" spans="20:23">
      <c r="T183" s="6"/>
      <c r="U183" s="6"/>
      <c r="V183" s="6"/>
      <c r="W183" s="6"/>
    </row>
    <row r="184" spans="20:23">
      <c r="T184" s="6"/>
      <c r="U184" s="6"/>
      <c r="V184" s="6"/>
      <c r="W184" s="6"/>
    </row>
    <row r="185" spans="20:23">
      <c r="T185" s="6"/>
      <c r="U185" s="6"/>
      <c r="V185" s="6"/>
      <c r="W185" s="6"/>
    </row>
    <row r="186" spans="20:23">
      <c r="T186" s="6"/>
      <c r="U186" s="6"/>
      <c r="V186" s="6"/>
      <c r="W186" s="6"/>
    </row>
    <row r="187" spans="20:23">
      <c r="T187" s="6"/>
      <c r="U187" s="6"/>
      <c r="V187" s="6"/>
      <c r="W187" s="6"/>
    </row>
    <row r="188" spans="20:23">
      <c r="T188" s="6"/>
      <c r="U188" s="6"/>
      <c r="V188" s="6"/>
      <c r="W188" s="6"/>
    </row>
    <row r="189" spans="20:23">
      <c r="T189" s="6"/>
      <c r="U189" s="6"/>
      <c r="V189" s="6"/>
      <c r="W189" s="6"/>
    </row>
    <row r="190" spans="20:23">
      <c r="T190" s="6"/>
      <c r="U190" s="6"/>
      <c r="V190" s="6"/>
      <c r="W190" s="6"/>
    </row>
    <row r="191" spans="20:23">
      <c r="T191" s="6"/>
      <c r="U191" s="6"/>
      <c r="V191" s="6"/>
      <c r="W191" s="6"/>
    </row>
    <row r="192" spans="20:23">
      <c r="T192" s="6"/>
      <c r="U192" s="6"/>
      <c r="V192" s="6"/>
      <c r="W192" s="6"/>
    </row>
    <row r="193" spans="20:23">
      <c r="T193" s="6"/>
      <c r="U193" s="6"/>
      <c r="V193" s="6"/>
      <c r="W193" s="6"/>
    </row>
    <row r="194" spans="20:23">
      <c r="T194" s="6"/>
      <c r="U194" s="6"/>
      <c r="V194" s="6"/>
      <c r="W194" s="6"/>
    </row>
    <row r="195" spans="20:23">
      <c r="T195" s="6"/>
      <c r="U195" s="6"/>
      <c r="V195" s="6"/>
      <c r="W195" s="6"/>
    </row>
    <row r="196" spans="20:23">
      <c r="T196" s="6"/>
      <c r="V196" s="6"/>
      <c r="W196" s="6"/>
    </row>
    <row r="197" spans="20:23">
      <c r="T197" s="6"/>
      <c r="V197" s="6"/>
      <c r="W197" s="6"/>
    </row>
    <row r="198" spans="20:23">
      <c r="T198" s="6"/>
      <c r="V198" s="6"/>
      <c r="W198" s="6"/>
    </row>
    <row r="199" spans="20:23">
      <c r="T199" s="6"/>
      <c r="V199" s="6"/>
      <c r="W199" s="6"/>
    </row>
    <row r="200" spans="20:23">
      <c r="T200" s="6"/>
      <c r="V200" s="6"/>
      <c r="W200" s="6"/>
    </row>
    <row r="201" spans="20:23">
      <c r="T201" s="6"/>
      <c r="V201" s="6"/>
      <c r="W201" s="6"/>
    </row>
    <row r="202" spans="20:23">
      <c r="T202" s="6"/>
      <c r="V202" s="6"/>
      <c r="W202" s="6"/>
    </row>
  </sheetData>
  <protectedRanges>
    <protectedRange sqref="G6:G7" name="Range1_2_1"/>
    <protectedRange sqref="K6:K7" name="Range1_2_1_2"/>
    <protectedRange sqref="U4" name="Range2_1"/>
    <protectedRange sqref="U2" name="Range2_1_1"/>
    <protectedRange sqref="D13" name="Range2_1_2"/>
  </protectedRanges>
  <phoneticPr fontId="10" type="noConversion"/>
  <dataValidations disablePrompts="1" count="3">
    <dataValidation type="list" allowBlank="1" showInputMessage="1" showErrorMessage="1" sqref="K6" xr:uid="{00000000-0002-0000-0000-000000000000}">
      <formula1>Frequency</formula1>
    </dataValidation>
    <dataValidation type="list" allowBlank="1" showInputMessage="1" showErrorMessage="1" sqref="K7" xr:uid="{00000000-0002-0000-0000-000001000000}">
      <formula1>DayCount</formula1>
    </dataValidation>
    <dataValidation type="list" allowBlank="1" showInputMessage="1" showErrorMessage="1" sqref="D9" xr:uid="{00000000-0002-0000-0000-000002000000}">
      <formula1>"AUD-CPI"</formula1>
    </dataValidation>
  </dataValidations>
  <hyperlinks>
    <hyperlink ref="J50" r:id="rId1" display="alex.watt@nab.com.au" xr:uid="{00000000-0004-0000-0000-000001000000}"/>
  </hyperlinks>
  <pageMargins left="0.75" right="0.75" top="1" bottom="1" header="0.5" footer="0.5"/>
  <pageSetup orientation="portrait" r:id="rId2"/>
  <headerFooter alignWithMargins="0"/>
  <drawing r:id="rId3"/>
  <legacy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B1:W202"/>
  <sheetViews>
    <sheetView showGridLines="0" zoomScale="80" workbookViewId="0">
      <selection activeCell="R44" sqref="R44"/>
    </sheetView>
  </sheetViews>
  <sheetFormatPr defaultColWidth="9.140625"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3.28515625" style="3" customWidth="1"/>
    <col min="5" max="5" width="4.28515625" style="3" customWidth="1"/>
    <col min="6" max="6" width="22.42578125" style="3" customWidth="1"/>
    <col min="7" max="8" width="8.5703125" style="3" bestFit="1" customWidth="1"/>
    <col min="9" max="9" width="9.28515625" style="3" bestFit="1" customWidth="1"/>
    <col min="10" max="11" width="8.7109375" style="3" customWidth="1"/>
    <col min="12" max="12" width="6.28515625" style="3" customWidth="1"/>
    <col min="13" max="13" width="1.140625" style="3" customWidth="1"/>
    <col min="14" max="15" width="9.140625" style="3"/>
    <col min="16" max="16" width="22.42578125" style="3" bestFit="1" customWidth="1"/>
    <col min="17" max="17" width="13.140625" style="3" customWidth="1"/>
    <col min="18" max="18" width="62.42578125" style="3" customWidth="1"/>
    <col min="19" max="19" width="11.7109375" style="3" customWidth="1"/>
    <col min="20" max="20" width="17.85546875" style="3" customWidth="1"/>
    <col min="21" max="21" width="9.5703125" style="3" bestFit="1" customWidth="1"/>
    <col min="22" max="22" width="11" style="3" bestFit="1" customWidth="1"/>
    <col min="23" max="23" width="9.5703125" style="3" bestFit="1" customWidth="1"/>
    <col min="24" max="24" width="9.140625" style="3"/>
    <col min="25" max="26" width="9.5703125" style="3" bestFit="1" customWidth="1"/>
    <col min="27" max="29" width="9.140625" style="3"/>
    <col min="30" max="30" width="22.5703125" style="3" bestFit="1" customWidth="1"/>
    <col min="31" max="31" width="16.5703125" style="3" bestFit="1" customWidth="1"/>
    <col min="32" max="33" width="16.42578125" style="3" customWidth="1"/>
    <col min="34" max="34" width="9.5703125" style="3" bestFit="1" customWidth="1"/>
    <col min="35" max="16384" width="9.140625" style="3"/>
  </cols>
  <sheetData>
    <row r="1" spans="2:22" ht="6" customHeight="1"/>
    <row r="2" spans="2:22" ht="9.7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80" t="s">
        <v>144</v>
      </c>
    </row>
    <row r="3" spans="2:22" ht="30" customHeight="1" thickBot="1">
      <c r="B3" s="25"/>
      <c r="C3" s="25" t="s">
        <v>13</v>
      </c>
      <c r="D3" s="25"/>
      <c r="E3" s="25"/>
      <c r="F3" s="36">
        <f ca="1">TODAY()</f>
        <v>43640</v>
      </c>
      <c r="G3" s="25"/>
      <c r="H3" s="25"/>
      <c r="I3" s="25"/>
      <c r="J3" s="25"/>
      <c r="K3" s="25"/>
      <c r="L3" s="25"/>
      <c r="M3" s="4"/>
      <c r="U3" s="84" t="s">
        <v>145</v>
      </c>
    </row>
    <row r="4" spans="2:22" ht="14.25" thickTop="1" thickBot="1">
      <c r="B4" s="20"/>
      <c r="C4" s="20"/>
      <c r="D4" s="20"/>
      <c r="E4" s="20"/>
      <c r="F4" s="20"/>
      <c r="G4" s="20"/>
      <c r="H4" s="20"/>
      <c r="I4" s="20"/>
      <c r="J4" s="21"/>
      <c r="K4" s="20"/>
      <c r="L4" s="20"/>
      <c r="M4" s="4"/>
      <c r="U4" s="82" t="s">
        <v>104</v>
      </c>
      <c r="V4" s="35"/>
    </row>
    <row r="5" spans="2:22" ht="13.5" thickBot="1">
      <c r="B5" s="1"/>
      <c r="C5" s="85" t="s">
        <v>11</v>
      </c>
      <c r="D5" s="86" t="str">
        <f ca="1">_xll.HLV5r3.Financial.Cache.CreateCurve_Old( C6:D13, F11:F31, G11:G31, H11:H31)</f>
        <v>Market.LIVE.InflationCurve.GBP-RPI-3M</v>
      </c>
      <c r="E5" s="2"/>
      <c r="F5" s="28" t="s">
        <v>19</v>
      </c>
      <c r="G5" s="29"/>
      <c r="H5" s="2"/>
      <c r="I5" s="2"/>
      <c r="J5" s="26" t="s">
        <v>26</v>
      </c>
      <c r="K5" s="40"/>
      <c r="L5" s="1"/>
      <c r="M5" s="4"/>
      <c r="V5" s="35"/>
    </row>
    <row r="6" spans="2:22">
      <c r="B6" s="1"/>
      <c r="C6" s="87" t="s">
        <v>146</v>
      </c>
      <c r="D6" s="88" t="s">
        <v>114</v>
      </c>
      <c r="E6" s="2"/>
      <c r="F6" s="17" t="s">
        <v>15</v>
      </c>
      <c r="G6" s="38"/>
      <c r="H6" s="2"/>
      <c r="I6" s="2"/>
      <c r="J6" s="41" t="s">
        <v>27</v>
      </c>
      <c r="K6" s="42" t="s">
        <v>14</v>
      </c>
      <c r="L6" s="1"/>
      <c r="M6" s="4"/>
      <c r="V6" s="35"/>
    </row>
    <row r="7" spans="2:22">
      <c r="B7" s="1"/>
      <c r="C7" s="89" t="s">
        <v>147</v>
      </c>
      <c r="D7" s="90">
        <f ca="1">TODAY()</f>
        <v>43640</v>
      </c>
      <c r="E7" s="1"/>
      <c r="F7" s="19" t="s">
        <v>16</v>
      </c>
      <c r="G7" s="14"/>
      <c r="H7" s="2"/>
      <c r="I7" s="2"/>
      <c r="J7" s="43" t="s">
        <v>28</v>
      </c>
      <c r="K7" s="49" t="s">
        <v>31</v>
      </c>
      <c r="L7" s="1"/>
      <c r="M7" s="4"/>
      <c r="V7" s="35"/>
    </row>
    <row r="8" spans="2:22" ht="13.5" thickBot="1">
      <c r="B8" s="1"/>
      <c r="C8" s="91" t="s">
        <v>148</v>
      </c>
      <c r="D8" s="92" t="s">
        <v>149</v>
      </c>
      <c r="E8" s="1"/>
      <c r="F8" s="1"/>
      <c r="G8" s="1"/>
      <c r="H8" s="2"/>
      <c r="I8" s="2"/>
      <c r="J8" s="2"/>
      <c r="K8" s="1"/>
      <c r="L8" s="1"/>
      <c r="M8" s="4"/>
      <c r="V8" s="35"/>
    </row>
    <row r="9" spans="2:22">
      <c r="B9" s="1"/>
      <c r="C9" s="89" t="s">
        <v>20</v>
      </c>
      <c r="D9" s="93" t="s">
        <v>151</v>
      </c>
      <c r="E9" s="1"/>
      <c r="F9" s="26" t="s">
        <v>12</v>
      </c>
      <c r="G9" s="27"/>
      <c r="H9" s="5"/>
      <c r="I9" s="5"/>
      <c r="J9" s="5"/>
      <c r="K9" s="5"/>
      <c r="L9" s="1"/>
      <c r="M9" s="4"/>
      <c r="V9" s="35"/>
    </row>
    <row r="10" spans="2:22" ht="13.5">
      <c r="B10" s="1"/>
      <c r="C10" s="89" t="s">
        <v>21</v>
      </c>
      <c r="D10" s="92" t="s">
        <v>22</v>
      </c>
      <c r="E10" s="1"/>
      <c r="F10" s="73" t="s">
        <v>17</v>
      </c>
      <c r="G10" s="74" t="s">
        <v>18</v>
      </c>
      <c r="H10" s="75" t="s">
        <v>101</v>
      </c>
      <c r="I10" s="73" t="s">
        <v>5</v>
      </c>
      <c r="J10" s="5"/>
      <c r="K10" s="5"/>
      <c r="L10" s="1"/>
      <c r="M10" s="4"/>
      <c r="V10" s="35"/>
    </row>
    <row r="11" spans="2:22">
      <c r="B11" s="1"/>
      <c r="C11" s="89" t="s">
        <v>150</v>
      </c>
      <c r="D11" s="92" t="str">
        <f>D9&amp;"-"&amp;D10</f>
        <v>GBP-RPI-3M</v>
      </c>
      <c r="E11" s="5"/>
      <c r="F11" s="76" t="str">
        <f t="shared" ref="F11:F17" si="0">$D$15&amp;"-CPIndex-"&amp;I11</f>
        <v>GBP-CPIndex-1D</v>
      </c>
      <c r="G11" s="39">
        <f>Rates!B2/100</f>
        <v>2.8199999999999999E-2</v>
      </c>
      <c r="H11" s="39">
        <v>0</v>
      </c>
      <c r="I11" s="77" t="s">
        <v>44</v>
      </c>
      <c r="J11" s="5"/>
      <c r="K11" s="5"/>
      <c r="L11" s="1"/>
      <c r="M11" s="4"/>
      <c r="V11" s="35"/>
    </row>
    <row r="12" spans="2:22">
      <c r="B12" s="1"/>
      <c r="C12" s="89" t="s">
        <v>152</v>
      </c>
      <c r="D12" s="90">
        <f ca="1">D7</f>
        <v>43640</v>
      </c>
      <c r="E12" s="5"/>
      <c r="F12" s="12" t="str">
        <f t="shared" si="0"/>
        <v>GBP-CPIndex-1M</v>
      </c>
      <c r="G12" s="13">
        <f>Rates!B3/100</f>
        <v>2.8199999999999999E-2</v>
      </c>
      <c r="H12" s="13">
        <v>0</v>
      </c>
      <c r="I12" s="51" t="s">
        <v>25</v>
      </c>
      <c r="J12" s="5"/>
      <c r="K12" s="5"/>
      <c r="L12" s="1"/>
      <c r="M12" s="4"/>
      <c r="V12" s="35"/>
    </row>
    <row r="13" spans="2:22" ht="13.5" thickBot="1">
      <c r="B13" s="1"/>
      <c r="C13" s="94" t="s">
        <v>23</v>
      </c>
      <c r="D13" s="95" t="s">
        <v>145</v>
      </c>
      <c r="E13" s="5"/>
      <c r="F13" s="12" t="str">
        <f t="shared" si="0"/>
        <v>GBP-CPIndex-2M</v>
      </c>
      <c r="G13" s="13">
        <f>Rates!B4/100</f>
        <v>2.8199999999999999E-2</v>
      </c>
      <c r="H13" s="13">
        <v>0</v>
      </c>
      <c r="I13" s="51" t="s">
        <v>45</v>
      </c>
      <c r="J13" s="5"/>
      <c r="K13" s="5"/>
      <c r="L13" s="1"/>
      <c r="M13" s="4"/>
      <c r="V13" s="35"/>
    </row>
    <row r="14" spans="2:22">
      <c r="B14" s="1"/>
      <c r="C14" s="1"/>
      <c r="D14" s="1"/>
      <c r="E14" s="5"/>
      <c r="F14" s="12" t="str">
        <f t="shared" si="0"/>
        <v>GBP-CPIndex-3M</v>
      </c>
      <c r="G14" s="13">
        <f>Rates!B5/100</f>
        <v>2.8199999999999999E-2</v>
      </c>
      <c r="H14" s="13">
        <v>0</v>
      </c>
      <c r="I14" s="51" t="s">
        <v>22</v>
      </c>
      <c r="J14" s="5"/>
      <c r="K14" s="5"/>
      <c r="L14" s="1"/>
      <c r="M14" s="4"/>
      <c r="V14" s="35"/>
    </row>
    <row r="15" spans="2:22">
      <c r="B15" s="1"/>
      <c r="C15" s="1"/>
      <c r="D15" s="1" t="s">
        <v>115</v>
      </c>
      <c r="E15" s="5"/>
      <c r="F15" s="12" t="str">
        <f t="shared" si="0"/>
        <v>GBP-CPIndex-4M</v>
      </c>
      <c r="G15" s="13">
        <f>Rates!B6/100</f>
        <v>2.8199999999999999E-2</v>
      </c>
      <c r="H15" s="13">
        <v>0</v>
      </c>
      <c r="I15" s="51" t="s">
        <v>53</v>
      </c>
      <c r="J15" s="5"/>
      <c r="K15" s="5"/>
      <c r="L15" s="1"/>
      <c r="M15" s="4"/>
      <c r="V15" s="35"/>
    </row>
    <row r="16" spans="2:22" ht="13.5" thickBot="1">
      <c r="B16" s="1"/>
      <c r="C16" s="1"/>
      <c r="D16" s="1"/>
      <c r="E16" s="5"/>
      <c r="F16" s="12" t="str">
        <f t="shared" si="0"/>
        <v>GBP-CPIndex-5M</v>
      </c>
      <c r="G16" s="13">
        <f>Rates!B7/100</f>
        <v>2.8199999999999999E-2</v>
      </c>
      <c r="H16" s="13">
        <v>0</v>
      </c>
      <c r="I16" s="51" t="s">
        <v>78</v>
      </c>
      <c r="J16" s="5"/>
      <c r="K16" s="5"/>
      <c r="L16" s="1"/>
      <c r="M16" s="4"/>
      <c r="V16" s="35"/>
    </row>
    <row r="17" spans="2:22">
      <c r="B17" s="1"/>
      <c r="C17" s="26" t="s">
        <v>4</v>
      </c>
      <c r="D17" s="27"/>
      <c r="E17" s="5"/>
      <c r="F17" s="12" t="str">
        <f t="shared" si="0"/>
        <v>GBP-CPIndex-6M</v>
      </c>
      <c r="G17" s="13">
        <f>Rates!B8/100</f>
        <v>2.8199999999999999E-2</v>
      </c>
      <c r="H17" s="13">
        <v>0</v>
      </c>
      <c r="I17" s="51" t="s">
        <v>24</v>
      </c>
      <c r="J17" s="5"/>
      <c r="K17" s="5"/>
      <c r="L17" s="1"/>
      <c r="M17" s="4"/>
      <c r="V17" s="35"/>
    </row>
    <row r="18" spans="2:22">
      <c r="B18" s="1"/>
      <c r="C18" s="1"/>
      <c r="D18" s="1"/>
      <c r="E18" s="5"/>
      <c r="F18" s="12" t="str">
        <f>$D$15&amp;"-"&amp;"ZCCPISwap-"&amp;I18</f>
        <v>GBP-ZCCPISwap-1Y</v>
      </c>
      <c r="G18" s="13">
        <f>Rates!E2/100</f>
        <v>2.8199999999999999E-2</v>
      </c>
      <c r="H18" s="13">
        <v>0</v>
      </c>
      <c r="I18" s="51" t="s">
        <v>55</v>
      </c>
      <c r="J18" s="5"/>
      <c r="K18" s="5"/>
      <c r="L18" s="1"/>
      <c r="M18" s="4"/>
      <c r="V18" s="35"/>
    </row>
    <row r="19" spans="2:22">
      <c r="B19" s="1"/>
      <c r="C19" s="1"/>
      <c r="D19" s="1"/>
      <c r="E19" s="5"/>
      <c r="F19" s="12" t="str">
        <f t="shared" ref="F19:F31" si="1">$D$15&amp;"-"&amp;"ZCCPISwap-"&amp;I19</f>
        <v>GBP-ZCCPISwap-2Y</v>
      </c>
      <c r="G19" s="13">
        <f>Rates!E3/100</f>
        <v>2.8149999999999998E-2</v>
      </c>
      <c r="H19" s="13">
        <v>0</v>
      </c>
      <c r="I19" s="51" t="s">
        <v>97</v>
      </c>
      <c r="J19" s="5"/>
      <c r="K19" s="5"/>
      <c r="L19" s="1"/>
      <c r="M19" s="4"/>
      <c r="V19" s="35"/>
    </row>
    <row r="20" spans="2:22">
      <c r="B20" s="1"/>
      <c r="C20" s="1"/>
      <c r="D20" s="1"/>
      <c r="E20" s="5"/>
      <c r="F20" s="12" t="str">
        <f t="shared" si="1"/>
        <v>GBP-ZCCPISwap-3Y</v>
      </c>
      <c r="G20" s="13">
        <f>Rates!E4/100</f>
        <v>2.81E-2</v>
      </c>
      <c r="H20" s="13">
        <v>0</v>
      </c>
      <c r="I20" s="51" t="s">
        <v>46</v>
      </c>
      <c r="J20" s="5"/>
      <c r="K20" s="5"/>
      <c r="L20" s="1"/>
      <c r="M20" s="4"/>
      <c r="V20" s="35"/>
    </row>
    <row r="21" spans="2:22">
      <c r="B21" s="1"/>
      <c r="C21" s="5"/>
      <c r="D21" s="5"/>
      <c r="E21" s="5"/>
      <c r="F21" s="12" t="str">
        <f t="shared" si="1"/>
        <v>GBP-ZCCPISwap-4Y</v>
      </c>
      <c r="G21" s="13">
        <f>Rates!E5/100</f>
        <v>2.819E-2</v>
      </c>
      <c r="H21" s="13">
        <v>0</v>
      </c>
      <c r="I21" s="51" t="s">
        <v>47</v>
      </c>
      <c r="J21" s="5"/>
      <c r="K21" s="5"/>
      <c r="L21" s="1"/>
      <c r="M21" s="4"/>
      <c r="V21" s="35"/>
    </row>
    <row r="22" spans="2:22">
      <c r="B22" s="1"/>
      <c r="C22" s="5"/>
      <c r="D22" s="5"/>
      <c r="E22" s="5"/>
      <c r="F22" s="12" t="str">
        <f t="shared" si="1"/>
        <v>GBP-ZCCPISwap-5Y</v>
      </c>
      <c r="G22" s="13">
        <f>Rates!E6/100</f>
        <v>2.8149999999999998E-2</v>
      </c>
      <c r="H22" s="13">
        <v>0</v>
      </c>
      <c r="I22" s="51" t="s">
        <v>48</v>
      </c>
      <c r="J22" s="5"/>
      <c r="K22" s="5"/>
      <c r="L22" s="1"/>
      <c r="M22" s="4"/>
      <c r="V22" s="35"/>
    </row>
    <row r="23" spans="2:22">
      <c r="B23" s="1"/>
      <c r="C23" s="5"/>
      <c r="D23" s="5"/>
      <c r="E23" s="5"/>
      <c r="F23" s="12" t="str">
        <f t="shared" si="1"/>
        <v>GBP-ZCCPISwap-7Y</v>
      </c>
      <c r="G23" s="13">
        <f>Rates!E7/100</f>
        <v>2.87E-2</v>
      </c>
      <c r="H23" s="13">
        <v>0</v>
      </c>
      <c r="I23" s="51" t="s">
        <v>49</v>
      </c>
      <c r="J23" s="5"/>
      <c r="K23" s="5"/>
      <c r="L23" s="1"/>
      <c r="M23" s="4"/>
      <c r="V23" s="35"/>
    </row>
    <row r="24" spans="2:22">
      <c r="B24" s="1"/>
      <c r="C24" s="5"/>
      <c r="D24" s="5"/>
      <c r="E24" s="5"/>
      <c r="F24" s="12" t="str">
        <f t="shared" si="1"/>
        <v>GBP-ZCCPISwap-8Y</v>
      </c>
      <c r="G24" s="13">
        <f>Rates!E8/100</f>
        <v>2.717E-2</v>
      </c>
      <c r="H24" s="13">
        <v>0</v>
      </c>
      <c r="I24" s="51" t="s">
        <v>98</v>
      </c>
      <c r="J24" s="5"/>
      <c r="K24" s="5"/>
      <c r="L24" s="1"/>
      <c r="M24" s="4"/>
      <c r="V24" s="35"/>
    </row>
    <row r="25" spans="2:22">
      <c r="B25" s="1"/>
      <c r="C25" s="5"/>
      <c r="D25" s="5"/>
      <c r="E25" s="5"/>
      <c r="F25" s="12" t="str">
        <f t="shared" si="1"/>
        <v>GBP-ZCCPISwap-9Y</v>
      </c>
      <c r="G25" s="13">
        <f>Rates!E9/100</f>
        <v>2.733E-2</v>
      </c>
      <c r="H25" s="13">
        <v>0</v>
      </c>
      <c r="I25" s="51" t="s">
        <v>102</v>
      </c>
      <c r="J25" s="5"/>
      <c r="K25" s="5"/>
      <c r="L25" s="1"/>
      <c r="M25" s="4"/>
      <c r="V25" s="35"/>
    </row>
    <row r="26" spans="2:22">
      <c r="B26" s="1"/>
      <c r="C26" s="5"/>
      <c r="D26" s="5"/>
      <c r="E26" s="5"/>
      <c r="F26" s="12" t="str">
        <f t="shared" si="1"/>
        <v>GBP-ZCCPISwap-10Y</v>
      </c>
      <c r="G26" s="13">
        <f>Rates!E10/100</f>
        <v>2.8450000000000003E-2</v>
      </c>
      <c r="H26" s="13">
        <v>0</v>
      </c>
      <c r="I26" s="51" t="s">
        <v>50</v>
      </c>
      <c r="J26" s="5"/>
      <c r="K26" s="5"/>
      <c r="L26" s="1"/>
      <c r="M26" s="4"/>
      <c r="V26" s="35"/>
    </row>
    <row r="27" spans="2:22">
      <c r="B27" s="1"/>
      <c r="C27" s="5"/>
      <c r="D27" s="5"/>
      <c r="E27" s="5"/>
      <c r="F27" s="12" t="str">
        <f t="shared" si="1"/>
        <v>GBP-ZCCPISwap-12Y</v>
      </c>
      <c r="G27" s="13">
        <f>Rates!E11/100</f>
        <v>2.8539999999999999E-2</v>
      </c>
      <c r="H27" s="13">
        <v>0</v>
      </c>
      <c r="I27" s="51" t="s">
        <v>99</v>
      </c>
      <c r="J27" s="5"/>
      <c r="K27" s="5"/>
      <c r="L27" s="1"/>
      <c r="M27" s="4"/>
      <c r="V27" s="35"/>
    </row>
    <row r="28" spans="2:22">
      <c r="B28" s="1"/>
      <c r="C28" s="5"/>
      <c r="D28" s="5"/>
      <c r="E28" s="5"/>
      <c r="F28" s="12" t="str">
        <f t="shared" si="1"/>
        <v>GBP-ZCCPISwap-15Y</v>
      </c>
      <c r="G28" s="13">
        <f>Rates!E12/100</f>
        <v>2.8549999999999999E-2</v>
      </c>
      <c r="H28" s="13">
        <v>0</v>
      </c>
      <c r="I28" s="51" t="s">
        <v>51</v>
      </c>
      <c r="J28" s="5"/>
      <c r="K28" s="5"/>
      <c r="L28" s="1"/>
      <c r="M28" s="4"/>
      <c r="V28" s="35"/>
    </row>
    <row r="29" spans="2:22">
      <c r="B29" s="1"/>
      <c r="C29" s="5"/>
      <c r="D29" s="5"/>
      <c r="E29" s="5"/>
      <c r="F29" s="12" t="str">
        <f t="shared" si="1"/>
        <v>GBP-ZCCPISwap-20Y</v>
      </c>
      <c r="G29" s="13">
        <f>Rates!E13/100</f>
        <v>2.8549999999999999E-2</v>
      </c>
      <c r="H29" s="13">
        <v>0</v>
      </c>
      <c r="I29" s="51" t="s">
        <v>52</v>
      </c>
      <c r="J29" s="5"/>
      <c r="K29" s="5"/>
      <c r="L29" s="1"/>
      <c r="M29" s="4"/>
      <c r="V29" s="35"/>
    </row>
    <row r="30" spans="2:22">
      <c r="B30" s="1"/>
      <c r="C30" s="5"/>
      <c r="D30" s="5"/>
      <c r="E30" s="5"/>
      <c r="F30" s="12" t="str">
        <f t="shared" si="1"/>
        <v>GBP-ZCCPISwap-25Y</v>
      </c>
      <c r="G30" s="13">
        <f>Rates!E14/100</f>
        <v>2.8549999999999999E-2</v>
      </c>
      <c r="H30" s="13">
        <v>0</v>
      </c>
      <c r="I30" s="51" t="s">
        <v>76</v>
      </c>
      <c r="J30" s="5"/>
      <c r="K30" s="5"/>
      <c r="L30" s="1"/>
      <c r="M30" s="4"/>
      <c r="V30" s="35"/>
    </row>
    <row r="31" spans="2:22">
      <c r="B31" s="1"/>
      <c r="C31" s="5"/>
      <c r="D31" s="5"/>
      <c r="E31" s="5"/>
      <c r="F31" s="12" t="str">
        <f t="shared" si="1"/>
        <v>GBP-ZCCPISwap-30Y</v>
      </c>
      <c r="G31" s="13">
        <f>Rates!E15/100</f>
        <v>2.8549999999999999E-2</v>
      </c>
      <c r="H31" s="13">
        <v>0</v>
      </c>
      <c r="I31" s="51" t="s">
        <v>77</v>
      </c>
      <c r="J31" s="5"/>
      <c r="K31" s="5"/>
      <c r="L31" s="1"/>
      <c r="M31" s="4"/>
      <c r="V31" s="35"/>
    </row>
    <row r="32" spans="2:22">
      <c r="B32" s="1"/>
      <c r="C32" s="5"/>
      <c r="D32" s="5"/>
      <c r="E32" s="5"/>
      <c r="F32" s="78"/>
      <c r="G32" s="14"/>
      <c r="H32" s="14"/>
      <c r="I32" s="79"/>
      <c r="J32" s="5"/>
      <c r="K32" s="5"/>
      <c r="L32" s="1"/>
      <c r="M32" s="4"/>
      <c r="V32" s="35"/>
    </row>
    <row r="33" spans="2:22">
      <c r="B33" s="1"/>
      <c r="C33" s="5"/>
      <c r="D33" s="5"/>
      <c r="E33" s="5"/>
      <c r="F33" s="5"/>
      <c r="G33" s="5"/>
      <c r="H33" s="5"/>
      <c r="I33" s="5"/>
      <c r="J33" s="5"/>
      <c r="K33" s="1"/>
      <c r="L33" s="1"/>
      <c r="M33" s="4"/>
      <c r="V33" s="35"/>
    </row>
    <row r="34" spans="2:22">
      <c r="B34" s="1"/>
      <c r="C34" s="5"/>
      <c r="D34" s="5"/>
      <c r="E34" s="5"/>
      <c r="F34" s="5"/>
      <c r="G34" s="5"/>
      <c r="H34" s="5"/>
      <c r="I34" s="5"/>
      <c r="J34" s="5"/>
      <c r="K34" s="1"/>
      <c r="L34" s="1"/>
      <c r="M34" s="4"/>
      <c r="V34" s="35"/>
    </row>
    <row r="35" spans="2:22">
      <c r="B35" s="1"/>
      <c r="C35" s="5"/>
      <c r="D35" s="5"/>
      <c r="E35" s="5"/>
      <c r="F35" s="5"/>
      <c r="G35" s="5"/>
      <c r="H35" s="5"/>
      <c r="I35" s="5"/>
      <c r="J35" s="5"/>
      <c r="K35" s="1"/>
      <c r="L35" s="1"/>
      <c r="M35" s="4"/>
      <c r="V35" s="35"/>
    </row>
    <row r="36" spans="2:22">
      <c r="B36" s="1"/>
      <c r="C36" s="5"/>
      <c r="D36" s="5"/>
      <c r="E36" s="5"/>
      <c r="F36" s="5"/>
      <c r="G36" s="5"/>
      <c r="H36" s="5"/>
      <c r="I36" s="5"/>
      <c r="J36" s="5"/>
      <c r="K36" s="1"/>
      <c r="L36" s="1"/>
      <c r="M36" s="4"/>
      <c r="V36" s="35"/>
    </row>
    <row r="37" spans="2:22">
      <c r="B37" s="1"/>
      <c r="C37" s="5"/>
      <c r="D37" s="5"/>
      <c r="E37" s="5"/>
      <c r="F37" s="5"/>
      <c r="G37" s="5"/>
      <c r="H37" s="5"/>
      <c r="I37" s="5"/>
      <c r="J37" s="5"/>
      <c r="K37" s="1"/>
      <c r="L37" s="1"/>
      <c r="M37" s="4"/>
      <c r="V37" s="35"/>
    </row>
    <row r="38" spans="2:22">
      <c r="B38" s="1"/>
      <c r="C38" s="5"/>
      <c r="D38" s="5"/>
      <c r="E38" s="5"/>
      <c r="F38" s="5"/>
      <c r="G38" s="5"/>
      <c r="H38" s="5"/>
      <c r="I38" s="5"/>
      <c r="J38" s="5"/>
      <c r="K38" s="1"/>
      <c r="L38" s="1"/>
      <c r="M38" s="4"/>
      <c r="V38" s="35"/>
    </row>
    <row r="39" spans="2:22">
      <c r="B39" s="1"/>
      <c r="C39" s="5"/>
      <c r="D39" s="5"/>
      <c r="E39" s="5"/>
      <c r="F39" s="5"/>
      <c r="G39" s="5"/>
      <c r="H39" s="5"/>
      <c r="I39" s="5"/>
      <c r="J39" s="5"/>
      <c r="K39" s="1"/>
      <c r="L39" s="1"/>
      <c r="M39" s="4"/>
      <c r="V39" s="35"/>
    </row>
    <row r="40" spans="2:22">
      <c r="B40" s="1"/>
      <c r="C40" s="5"/>
      <c r="D40" s="5"/>
      <c r="E40" s="5"/>
      <c r="F40" s="5"/>
      <c r="G40" s="5"/>
      <c r="H40" s="5"/>
      <c r="I40" s="5"/>
      <c r="J40" s="5"/>
      <c r="K40" s="1"/>
      <c r="L40" s="1"/>
      <c r="M40" s="4"/>
      <c r="V40" s="35"/>
    </row>
    <row r="41" spans="2:22">
      <c r="B41" s="1"/>
      <c r="C41" s="5"/>
      <c r="D41" s="5"/>
      <c r="E41" s="5"/>
      <c r="F41" s="5"/>
      <c r="G41" s="5"/>
      <c r="H41" s="5"/>
      <c r="I41" s="5"/>
      <c r="J41" s="5"/>
      <c r="K41" s="1"/>
      <c r="L41" s="1"/>
      <c r="M41" s="4"/>
      <c r="V41" s="35"/>
    </row>
    <row r="42" spans="2:22">
      <c r="B42" s="1"/>
      <c r="C42" s="5"/>
      <c r="D42" s="5"/>
      <c r="E42" s="5"/>
      <c r="F42" s="5"/>
      <c r="G42" s="5"/>
      <c r="H42" s="5"/>
      <c r="I42" s="5"/>
      <c r="J42" s="5"/>
      <c r="K42" s="1"/>
      <c r="L42" s="1"/>
      <c r="M42" s="4"/>
    </row>
    <row r="43" spans="2:22">
      <c r="B43" s="1"/>
      <c r="C43" s="5"/>
      <c r="D43" s="5"/>
      <c r="E43" s="5"/>
      <c r="F43" s="5"/>
      <c r="G43" s="5"/>
      <c r="H43" s="5"/>
      <c r="I43" s="5"/>
      <c r="J43" s="5"/>
      <c r="K43" s="1"/>
      <c r="L43" s="1"/>
      <c r="M43" s="4"/>
    </row>
    <row r="44" spans="2:22">
      <c r="B44" s="1"/>
      <c r="C44" s="5"/>
      <c r="D44" s="5"/>
      <c r="E44" s="5"/>
      <c r="F44" s="5"/>
      <c r="G44" s="5"/>
      <c r="H44" s="5"/>
      <c r="I44" s="5"/>
      <c r="J44" s="5"/>
      <c r="K44" s="1"/>
      <c r="L44" s="1"/>
      <c r="M44" s="4"/>
      <c r="V44" s="7"/>
    </row>
    <row r="45" spans="2:22">
      <c r="B45" s="1"/>
      <c r="C45" s="5"/>
      <c r="D45" s="5"/>
      <c r="E45" s="5"/>
      <c r="F45" s="5"/>
      <c r="G45" s="5"/>
      <c r="H45" s="5"/>
      <c r="I45" s="5"/>
      <c r="J45" s="5"/>
      <c r="K45" s="1"/>
      <c r="L45" s="1"/>
      <c r="M45" s="4"/>
      <c r="V45" s="7"/>
    </row>
    <row r="46" spans="2:22" ht="13.5" thickBot="1">
      <c r="B46" s="1"/>
      <c r="C46" s="5"/>
      <c r="D46" s="5"/>
      <c r="E46" s="5"/>
      <c r="F46" s="5"/>
      <c r="G46" s="5"/>
      <c r="H46" s="5"/>
      <c r="I46" s="5"/>
      <c r="J46" s="5"/>
      <c r="K46" s="5"/>
      <c r="L46" s="1"/>
      <c r="M46" s="4"/>
      <c r="V46" s="7"/>
    </row>
    <row r="47" spans="2:22" ht="13.5" thickBot="1">
      <c r="B47" s="1"/>
      <c r="C47" s="28" t="s">
        <v>8</v>
      </c>
      <c r="D47" s="32"/>
      <c r="E47" s="5"/>
      <c r="F47" s="5"/>
      <c r="G47" s="5"/>
      <c r="H47" s="30" t="s">
        <v>6</v>
      </c>
      <c r="I47" s="31"/>
      <c r="J47" s="31"/>
      <c r="K47" s="31"/>
      <c r="L47" s="1"/>
      <c r="M47" s="4"/>
      <c r="V47" s="7"/>
    </row>
    <row r="48" spans="2:22">
      <c r="B48" s="1"/>
      <c r="C48" s="18" t="s">
        <v>9</v>
      </c>
      <c r="D48" s="34"/>
      <c r="E48" s="5"/>
      <c r="F48" s="5"/>
      <c r="G48" s="5"/>
      <c r="H48" s="15" t="s">
        <v>7</v>
      </c>
      <c r="I48" s="15"/>
      <c r="J48" s="33"/>
      <c r="K48" s="16"/>
      <c r="L48" s="1"/>
      <c r="M48" s="4"/>
      <c r="V48" s="7"/>
    </row>
    <row r="49" spans="2:23">
      <c r="B49" s="1"/>
      <c r="C49" s="11" t="s">
        <v>10</v>
      </c>
      <c r="D49" s="37" t="str">
        <f>D9</f>
        <v>GBP-RPI</v>
      </c>
      <c r="E49" s="5"/>
      <c r="F49" s="5"/>
      <c r="G49" s="5"/>
      <c r="H49" s="15"/>
      <c r="I49" s="15"/>
      <c r="J49" s="33"/>
      <c r="K49" s="16"/>
      <c r="L49" s="1"/>
      <c r="M49" s="4"/>
      <c r="V49" s="7"/>
    </row>
    <row r="50" spans="2:23">
      <c r="B50" s="23" t="str">
        <f>"Last Update "&amp;TEXT(D9,"dd-mmm-yy-hh-mm-ss")</f>
        <v>Last Update GBP-RPI</v>
      </c>
      <c r="C50" s="5"/>
      <c r="D50" s="5"/>
      <c r="E50" s="5"/>
      <c r="F50" s="5"/>
      <c r="G50" s="5"/>
      <c r="H50" s="15"/>
      <c r="I50" s="15"/>
      <c r="J50" s="33"/>
      <c r="K50" s="16"/>
      <c r="L50" s="1"/>
      <c r="M50" s="4"/>
    </row>
    <row r="51" spans="2:23">
      <c r="B51" s="5"/>
      <c r="C51" s="1"/>
      <c r="D51" s="5"/>
      <c r="E51" s="5"/>
      <c r="F51" s="5"/>
      <c r="G51" s="5"/>
      <c r="H51" s="1"/>
      <c r="I51" s="1"/>
      <c r="J51" s="1"/>
      <c r="K51" s="1"/>
      <c r="L51" s="1"/>
      <c r="M51" s="4"/>
      <c r="U51" s="8"/>
    </row>
    <row r="52" spans="2:23">
      <c r="B52" s="1"/>
      <c r="C52" s="1"/>
      <c r="D52" s="1"/>
      <c r="E52" s="1"/>
      <c r="F52" s="1"/>
      <c r="G52" s="1"/>
      <c r="H52" s="1"/>
      <c r="I52" s="1"/>
      <c r="J52" s="1"/>
      <c r="K52" s="1"/>
      <c r="L52" s="22"/>
      <c r="M52" s="4"/>
    </row>
    <row r="53" spans="2:2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8" spans="2:23">
      <c r="T58" s="8" t="s">
        <v>0</v>
      </c>
      <c r="U58" s="8" t="s">
        <v>1</v>
      </c>
      <c r="V58" s="9" t="s">
        <v>2</v>
      </c>
      <c r="W58" s="8" t="s">
        <v>3</v>
      </c>
    </row>
    <row r="59" spans="2:23">
      <c r="T59" s="7">
        <f ca="1">D7</f>
        <v>43640</v>
      </c>
      <c r="U59" s="3">
        <f ca="1">_xll.HLV5r3.Financial.Cache.GetValue(IRCurve6m,T59)</f>
        <v>1</v>
      </c>
      <c r="V59" s="10">
        <f ca="1">V60</f>
        <v>2.8199999999995451E-2</v>
      </c>
      <c r="W59" s="10">
        <f ca="1">W60</f>
        <v>2.8186662034200217E-2</v>
      </c>
    </row>
    <row r="60" spans="2:23">
      <c r="T60" s="7">
        <f ca="1">T59+30</f>
        <v>43670</v>
      </c>
      <c r="U60" s="3">
        <f ca="1">_xll.HLV5r3.Financial.Cache.GetValue(IRCurve6m,T60)</f>
        <v>0.99768755159274702</v>
      </c>
      <c r="V60" s="10">
        <f ca="1">(U59/U60-1)*365/(T60-T59)</f>
        <v>2.8199999999995451E-2</v>
      </c>
      <c r="W60" s="10">
        <f t="shared" ref="W60:W123" ca="1" si="2">-LN(U60)/(T60-$T$59)*365.25</f>
        <v>2.8186662034200217E-2</v>
      </c>
    </row>
    <row r="61" spans="2:23">
      <c r="T61" s="7">
        <f t="shared" ref="T61:T124" ca="1" si="3">T60+30</f>
        <v>43700</v>
      </c>
      <c r="U61" s="3">
        <f ca="1">_xll.HLV5r3.Financial.Cache.GetValue(IRCurve6m,T61)</f>
        <v>0.99538577225173197</v>
      </c>
      <c r="V61" s="10">
        <f t="shared" ref="V61:V124" ca="1" si="4">(U60/U61-1)*365/(T61-T60)</f>
        <v>2.8134802368130114E-2</v>
      </c>
      <c r="W61" s="10">
        <f t="shared" ca="1" si="2"/>
        <v>2.8154116238022733E-2</v>
      </c>
    </row>
    <row r="62" spans="2:23">
      <c r="T62" s="7">
        <f t="shared" ca="1" si="3"/>
        <v>43730</v>
      </c>
      <c r="U62" s="3">
        <f ca="1">_xll.HLV5r3.Financial.Cache.GetValue(IRCurve6m,T62)</f>
        <v>0.99309459087339913</v>
      </c>
      <c r="V62" s="10">
        <f t="shared" ca="1" si="4"/>
        <v>2.8069874067619887E-2</v>
      </c>
      <c r="W62" s="10">
        <f t="shared" ca="1" si="2"/>
        <v>2.8121659957664524E-2</v>
      </c>
    </row>
    <row r="63" spans="2:23">
      <c r="T63" s="7">
        <f t="shared" ca="1" si="3"/>
        <v>43760</v>
      </c>
      <c r="U63" s="3">
        <f ca="1">_xll.HLV5r3.Financial.Cache.GetValue(IRCurve6m,T63)</f>
        <v>0.99081393228034764</v>
      </c>
      <c r="V63" s="10">
        <f t="shared" ca="1" si="4"/>
        <v>2.8005271199875503E-2</v>
      </c>
      <c r="W63" s="10">
        <f t="shared" ca="1" si="2"/>
        <v>2.8089307196926011E-2</v>
      </c>
    </row>
    <row r="64" spans="2:23">
      <c r="T64" s="7">
        <f t="shared" ca="1" si="3"/>
        <v>43790</v>
      </c>
      <c r="U64" s="3">
        <f ca="1">_xll.HLV5r3.Financial.Cache.GetValue(IRCurve6m,T64)</f>
        <v>0.98854372363511833</v>
      </c>
      <c r="V64" s="10">
        <f t="shared" ca="1" si="4"/>
        <v>2.794097133986384E-2</v>
      </c>
      <c r="W64" s="10">
        <f t="shared" ca="1" si="2"/>
        <v>2.8057056279803216E-2</v>
      </c>
    </row>
    <row r="65" spans="20:23">
      <c r="T65" s="7">
        <f t="shared" ca="1" si="3"/>
        <v>43820</v>
      </c>
      <c r="U65" s="3">
        <f ca="1">_xll.HLV5r3.Financial.Cache.GetValue(IRCurve6m,T65)</f>
        <v>0.98628389637077063</v>
      </c>
      <c r="V65" s="10">
        <f t="shared" ca="1" si="4"/>
        <v>2.7876927881248442E-2</v>
      </c>
      <c r="W65" s="10">
        <f t="shared" ca="1" si="2"/>
        <v>2.802489889315208E-2</v>
      </c>
    </row>
    <row r="66" spans="20:23">
      <c r="T66" s="7">
        <f t="shared" ca="1" si="3"/>
        <v>43850</v>
      </c>
      <c r="U66" s="3">
        <f ca="1">_xll.HLV5r3.Financial.Cache.GetValue(IRCurve6m,T66)</f>
        <v>0.98404005866254174</v>
      </c>
      <c r="V66" s="10">
        <f t="shared" ca="1" si="4"/>
        <v>2.7742798892987548E-2</v>
      </c>
      <c r="W66" s="10">
        <f t="shared" ca="1" si="2"/>
        <v>2.7982798650857319E-2</v>
      </c>
    </row>
    <row r="67" spans="20:23">
      <c r="T67" s="7">
        <f t="shared" ca="1" si="3"/>
        <v>43880</v>
      </c>
      <c r="U67" s="3">
        <f ca="1">_xll.HLV5r3.Financial.Cache.GetValue(IRCurve6m,T67)</f>
        <v>0.98180882974579042</v>
      </c>
      <c r="V67" s="10">
        <f t="shared" ca="1" si="4"/>
        <v>2.7649597013879739E-2</v>
      </c>
      <c r="W67" s="10">
        <f t="shared" ca="1" si="2"/>
        <v>2.7939591733116879E-2</v>
      </c>
    </row>
    <row r="68" spans="20:23">
      <c r="T68" s="7">
        <f t="shared" ca="1" si="3"/>
        <v>43910</v>
      </c>
      <c r="U68" s="3">
        <f ca="1">_xll.HLV5r3.Financial.Cache.GetValue(IRCurve6m,T68)</f>
        <v>0.97958961304785563</v>
      </c>
      <c r="V68" s="10">
        <f t="shared" ca="1" si="4"/>
        <v>2.7563042181373437E-2</v>
      </c>
      <c r="W68" s="10">
        <f t="shared" ca="1" si="2"/>
        <v>2.7896384348981375E-2</v>
      </c>
    </row>
    <row r="69" spans="20:23">
      <c r="T69" s="7">
        <f t="shared" ca="1" si="3"/>
        <v>43940</v>
      </c>
      <c r="U69" s="3">
        <f ca="1">_xll.HLV5r3.Financial.Cache.GetValue(IRCurve6m,T69)</f>
        <v>0.97738235006096774</v>
      </c>
      <c r="V69" s="10">
        <f t="shared" ca="1" si="4"/>
        <v>2.7476486561742952E-2</v>
      </c>
      <c r="W69" s="10">
        <f t="shared" ca="1" si="2"/>
        <v>2.7853176498440841E-2</v>
      </c>
    </row>
    <row r="70" spans="20:23">
      <c r="T70" s="7">
        <f t="shared" ca="1" si="3"/>
        <v>43970</v>
      </c>
      <c r="U70" s="3">
        <f ca="1">_xll.HLV5r3.Financial.Cache.GetValue(IRCurve6m,T70)</f>
        <v>0.97518698266289827</v>
      </c>
      <c r="V70" s="10">
        <f t="shared" ca="1" si="4"/>
        <v>2.7389930154974779E-2</v>
      </c>
      <c r="W70" s="10">
        <f t="shared" ca="1" si="2"/>
        <v>2.7809968181485071E-2</v>
      </c>
    </row>
    <row r="71" spans="20:23">
      <c r="T71" s="7">
        <f t="shared" ca="1" si="3"/>
        <v>44000</v>
      </c>
      <c r="U71" s="3">
        <f ca="1">_xll.HLV5r3.Financial.Cache.GetValue(IRCurve6m,T71)</f>
        <v>0.97300345311445058</v>
      </c>
      <c r="V71" s="10">
        <f t="shared" ca="1" si="4"/>
        <v>2.7303372961058114E-2</v>
      </c>
      <c r="W71" s="10">
        <f t="shared" ca="1" si="2"/>
        <v>2.7766759398104156E-2</v>
      </c>
    </row>
    <row r="72" spans="20:23">
      <c r="T72" s="7">
        <f t="shared" ca="1" si="3"/>
        <v>44030</v>
      </c>
      <c r="U72" s="3">
        <f ca="1">_xll.HLV5r3.Financial.Cache.GetValue(IRCurve6m,T72)</f>
        <v>0.97082744054713255</v>
      </c>
      <c r="V72" s="10">
        <f t="shared" ca="1" si="4"/>
        <v>2.7270365940742614E-2</v>
      </c>
      <c r="W72" s="10">
        <f t="shared" ca="1" si="2"/>
        <v>2.7727663064765058E-2</v>
      </c>
    </row>
    <row r="73" spans="20:23">
      <c r="T73" s="7">
        <f t="shared" ca="1" si="3"/>
        <v>44060</v>
      </c>
      <c r="U73" s="3">
        <f ca="1">_xll.HLV5r3.Financial.Cache.GetValue(IRCurve6m,T73)</f>
        <v>0.96866085001294855</v>
      </c>
      <c r="V73" s="10">
        <f t="shared" ca="1" si="4"/>
        <v>2.7213017675093099E-2</v>
      </c>
      <c r="W73" s="10">
        <f t="shared" ca="1" si="2"/>
        <v>2.7690061969106245E-2</v>
      </c>
    </row>
    <row r="74" spans="20:23">
      <c r="T74" s="7">
        <f t="shared" ca="1" si="3"/>
        <v>44090</v>
      </c>
      <c r="U74" s="3">
        <f ca="1">_xll.HLV5r3.Financial.Cache.GetValue(IRCurve6m,T74)</f>
        <v>0.96650506493052746</v>
      </c>
      <c r="V74" s="10">
        <f t="shared" ca="1" si="4"/>
        <v>2.713769379436674E-2</v>
      </c>
      <c r="W74" s="10">
        <f t="shared" ca="1" si="2"/>
        <v>2.7652460520224565E-2</v>
      </c>
    </row>
    <row r="75" spans="20:23">
      <c r="T75" s="7">
        <f t="shared" ca="1" si="3"/>
        <v>44120</v>
      </c>
      <c r="U75" s="3">
        <f ca="1">_xll.HLV5r3.Financial.Cache.GetValue(IRCurve6m,T75)</f>
        <v>0.96436003473203347</v>
      </c>
      <c r="V75" s="10">
        <f t="shared" ca="1" si="4"/>
        <v>2.706236931755579E-2</v>
      </c>
      <c r="W75" s="10">
        <f t="shared" ca="1" si="2"/>
        <v>2.7614858718115205E-2</v>
      </c>
    </row>
    <row r="76" spans="20:23">
      <c r="T76" s="7">
        <f t="shared" ca="1" si="3"/>
        <v>44150</v>
      </c>
      <c r="U76" s="3">
        <f ca="1">_xll.HLV5r3.Financial.Cache.GetValue(IRCurve6m,T76)</f>
        <v>0.96222570916054828</v>
      </c>
      <c r="V76" s="10">
        <f t="shared" ca="1" si="4"/>
        <v>2.6987044244595415E-2</v>
      </c>
      <c r="W76" s="10">
        <f t="shared" ca="1" si="2"/>
        <v>2.75772565627697E-2</v>
      </c>
    </row>
    <row r="77" spans="20:23">
      <c r="T77" s="7">
        <f t="shared" ca="1" si="3"/>
        <v>44180</v>
      </c>
      <c r="U77" s="3">
        <f ca="1">_xll.HLV5r3.Financial.Cache.GetValue(IRCurve6m,T77)</f>
        <v>0.96010203826813734</v>
      </c>
      <c r="V77" s="10">
        <f t="shared" ca="1" si="4"/>
        <v>2.691171857553154E-2</v>
      </c>
      <c r="W77" s="10">
        <f t="shared" ca="1" si="2"/>
        <v>2.7539654054183207E-2</v>
      </c>
    </row>
    <row r="78" spans="20:23">
      <c r="T78" s="7">
        <f t="shared" ca="1" si="3"/>
        <v>44210</v>
      </c>
      <c r="U78" s="3">
        <f ca="1">_xll.HLV5r3.Financial.Cache.GetValue(IRCurve6m,T78)</f>
        <v>0.95798897241394676</v>
      </c>
      <c r="V78" s="10">
        <f t="shared" ca="1" si="4"/>
        <v>2.6836392310310136E-2</v>
      </c>
      <c r="W78" s="10">
        <f t="shared" ca="1" si="2"/>
        <v>2.7502051192348151E-2</v>
      </c>
    </row>
    <row r="79" spans="20:23">
      <c r="T79" s="7">
        <f t="shared" ca="1" si="3"/>
        <v>44240</v>
      </c>
      <c r="U79" s="3">
        <f ca="1">_xll.HLV5r3.Financial.Cache.GetValue(IRCurve6m,T79)</f>
        <v>0.95588646226230256</v>
      </c>
      <c r="V79" s="10">
        <f t="shared" ca="1" si="4"/>
        <v>2.6761065448920391E-2</v>
      </c>
      <c r="W79" s="10">
        <f t="shared" ca="1" si="2"/>
        <v>2.7464447977257007E-2</v>
      </c>
    </row>
    <row r="80" spans="20:23">
      <c r="T80" s="7">
        <f t="shared" ca="1" si="3"/>
        <v>44270</v>
      </c>
      <c r="U80" s="3">
        <f ca="1">_xll.HLV5r3.Financial.Cache.GetValue(IRCurve6m,T80)</f>
        <v>0.95379445878082225</v>
      </c>
      <c r="V80" s="10">
        <f t="shared" ca="1" si="4"/>
        <v>2.6685737991402836E-2</v>
      </c>
      <c r="W80" s="10">
        <f t="shared" ca="1" si="2"/>
        <v>2.7426844408904968E-2</v>
      </c>
    </row>
    <row r="81" spans="20:23">
      <c r="T81" s="7">
        <f t="shared" ca="1" si="3"/>
        <v>44300</v>
      </c>
      <c r="U81" s="3">
        <f ca="1">_xll.HLV5r3.Financial.Cache.GetValue(IRCurve6m,T81)</f>
        <v>0.95171291323855434</v>
      </c>
      <c r="V81" s="10">
        <f t="shared" ca="1" si="4"/>
        <v>2.661040993767912E-2</v>
      </c>
      <c r="W81" s="10">
        <f t="shared" ca="1" si="2"/>
        <v>2.7389240487283598E-2</v>
      </c>
    </row>
    <row r="82" spans="20:23">
      <c r="T82" s="7">
        <f t="shared" ca="1" si="3"/>
        <v>44330</v>
      </c>
      <c r="U82" s="3">
        <f ca="1">_xll.HLV5r3.Financial.Cache.GetValue(IRCurve6m,T82)</f>
        <v>0.94964177720410958</v>
      </c>
      <c r="V82" s="10">
        <f t="shared" ca="1" si="4"/>
        <v>2.6535081287808682E-2</v>
      </c>
      <c r="W82" s="10">
        <f t="shared" ca="1" si="2"/>
        <v>2.7351636212388029E-2</v>
      </c>
    </row>
    <row r="83" spans="20:23">
      <c r="T83" s="7">
        <f t="shared" ca="1" si="3"/>
        <v>44360</v>
      </c>
      <c r="U83" s="3">
        <f ca="1">_xll.HLV5r3.Financial.Cache.GetValue(IRCurve6m,T83)</f>
        <v>0.94758100254382915</v>
      </c>
      <c r="V83" s="10">
        <f t="shared" ca="1" si="4"/>
        <v>2.6459752041710471E-2</v>
      </c>
      <c r="W83" s="10">
        <f t="shared" ca="1" si="2"/>
        <v>2.7314031584209846E-2</v>
      </c>
    </row>
    <row r="84" spans="20:23">
      <c r="T84" s="7">
        <f t="shared" ca="1" si="3"/>
        <v>44390</v>
      </c>
      <c r="U84" s="3">
        <f ca="1">_xll.HLV5r3.Financial.Cache.GetValue(IRCurve6m,T84)</f>
        <v>0.94552167367043083</v>
      </c>
      <c r="V84" s="10">
        <f t="shared" ca="1" si="4"/>
        <v>2.649877697929226E-2</v>
      </c>
      <c r="W84" s="10">
        <f t="shared" ca="1" si="2"/>
        <v>2.7280994000700998E-2</v>
      </c>
    </row>
    <row r="85" spans="20:23">
      <c r="T85" s="7">
        <f t="shared" ca="1" si="3"/>
        <v>44420</v>
      </c>
      <c r="U85" s="3">
        <f ca="1">_xll.HLV5r3.Financial.Cache.GetValue(IRCurve6m,T85)</f>
        <v>0.94346273865547547</v>
      </c>
      <c r="V85" s="10">
        <f t="shared" ca="1" si="4"/>
        <v>2.6551526614596959E-2</v>
      </c>
      <c r="W85" s="10">
        <f t="shared" ca="1" si="2"/>
        <v>2.7252523574949786E-2</v>
      </c>
    </row>
    <row r="86" spans="20:23">
      <c r="T86" s="7">
        <f t="shared" ca="1" si="3"/>
        <v>44450</v>
      </c>
      <c r="U86" s="3">
        <f ca="1">_xll.HLV5r3.Financial.Cache.GetValue(IRCurve6m,T86)</f>
        <v>0.94141269037968411</v>
      </c>
      <c r="V86" s="10">
        <f t="shared" ca="1" si="4"/>
        <v>2.6494495216618064E-2</v>
      </c>
      <c r="W86" s="10">
        <f t="shared" ca="1" si="2"/>
        <v>2.722405294669451E-2</v>
      </c>
    </row>
    <row r="87" spans="20:23">
      <c r="T87" s="7">
        <f t="shared" ca="1" si="3"/>
        <v>44480</v>
      </c>
      <c r="U87" s="3">
        <f ca="1">_xll.HLV5r3.Financial.Cache.GetValue(IRCurve6m,T87)</f>
        <v>0.93937149042330459</v>
      </c>
      <c r="V87" s="10">
        <f t="shared" ca="1" si="4"/>
        <v>2.6437463476875107E-2</v>
      </c>
      <c r="W87" s="10">
        <f t="shared" ca="1" si="2"/>
        <v>2.7195582115931489E-2</v>
      </c>
    </row>
    <row r="88" spans="20:23">
      <c r="T88" s="7">
        <f t="shared" ca="1" si="3"/>
        <v>44510</v>
      </c>
      <c r="U88" s="3">
        <f ca="1">_xll.HLV5r3.Financial.Cache.GetValue(IRCurve6m,T88)</f>
        <v>0.93733910057369307</v>
      </c>
      <c r="V88" s="10">
        <f t="shared" ca="1" si="4"/>
        <v>2.6380431395432929E-2</v>
      </c>
      <c r="W88" s="10">
        <f t="shared" ca="1" si="2"/>
        <v>2.7167111082659526E-2</v>
      </c>
    </row>
    <row r="89" spans="20:23">
      <c r="T89" s="7">
        <f t="shared" ca="1" si="3"/>
        <v>44540</v>
      </c>
      <c r="U89" s="3">
        <f ca="1">_xll.HLV5r3.Financial.Cache.GetValue(IRCurve6m,T89)</f>
        <v>0.93531548282416399</v>
      </c>
      <c r="V89" s="10">
        <f t="shared" ca="1" si="4"/>
        <v>2.6323398972215879E-2</v>
      </c>
      <c r="W89" s="10">
        <f t="shared" ca="1" si="2"/>
        <v>2.7138639846874944E-2</v>
      </c>
    </row>
    <row r="90" spans="20:23">
      <c r="T90" s="7">
        <f t="shared" ca="1" si="3"/>
        <v>44570</v>
      </c>
      <c r="U90" s="3">
        <f ca="1">_xll.HLV5r3.Financial.Cache.GetValue(IRCurve6m,T90)</f>
        <v>0.93330059937282994</v>
      </c>
      <c r="V90" s="10">
        <f t="shared" ca="1" si="4"/>
        <v>2.6266366207240172E-2</v>
      </c>
      <c r="W90" s="10">
        <f t="shared" ca="1" si="2"/>
        <v>2.7110168408574789E-2</v>
      </c>
    </row>
    <row r="91" spans="20:23">
      <c r="T91" s="7">
        <f t="shared" ca="1" si="3"/>
        <v>44600</v>
      </c>
      <c r="U91" s="3">
        <f ca="1">_xll.HLV5r3.Financial.Cache.GetValue(IRCurve6m,T91)</f>
        <v>0.93129441262145707</v>
      </c>
      <c r="V91" s="10">
        <f t="shared" ca="1" si="4"/>
        <v>2.620933310050581E-2</v>
      </c>
      <c r="W91" s="10">
        <f t="shared" ca="1" si="2"/>
        <v>2.7081696767756194E-2</v>
      </c>
    </row>
    <row r="92" spans="20:23">
      <c r="T92" s="7">
        <f t="shared" ca="1" si="3"/>
        <v>44630</v>
      </c>
      <c r="U92" s="3">
        <f ca="1">_xll.HLV5r3.Financial.Cache.GetValue(IRCurve6m,T92)</f>
        <v>0.92929688517432629</v>
      </c>
      <c r="V92" s="10">
        <f t="shared" ca="1" si="4"/>
        <v>2.6152299652010085E-2</v>
      </c>
      <c r="W92" s="10">
        <f t="shared" ca="1" si="2"/>
        <v>2.7053224924416305E-2</v>
      </c>
    </row>
    <row r="93" spans="20:23">
      <c r="T93" s="7">
        <f t="shared" ca="1" si="3"/>
        <v>44660</v>
      </c>
      <c r="U93" s="3">
        <f ca="1">_xll.HLV5r3.Financial.Cache.GetValue(IRCurve6m,T93)</f>
        <v>0.92730797983710411</v>
      </c>
      <c r="V93" s="10">
        <f t="shared" ca="1" si="4"/>
        <v>2.6095265861712475E-2</v>
      </c>
      <c r="W93" s="10">
        <f t="shared" ca="1" si="2"/>
        <v>2.7024752878551328E-2</v>
      </c>
    </row>
    <row r="94" spans="20:23">
      <c r="T94" s="7">
        <f t="shared" ca="1" si="3"/>
        <v>44690</v>
      </c>
      <c r="U94" s="3">
        <f ca="1">_xll.HLV5r3.Financial.Cache.GetValue(IRCurve6m,T94)</f>
        <v>0.92532765961570873</v>
      </c>
      <c r="V94" s="10">
        <f t="shared" ca="1" si="4"/>
        <v>2.6038231729702137E-2</v>
      </c>
      <c r="W94" s="10">
        <f t="shared" ca="1" si="2"/>
        <v>2.6996280630160165E-2</v>
      </c>
    </row>
    <row r="95" spans="20:23">
      <c r="T95" s="7">
        <f t="shared" ca="1" si="3"/>
        <v>44720</v>
      </c>
      <c r="U95" s="3">
        <f ca="1">_xll.HLV5r3.Financial.Cache.GetValue(IRCurve6m,T95)</f>
        <v>0.92335588771520627</v>
      </c>
      <c r="V95" s="10">
        <f t="shared" ca="1" si="4"/>
        <v>2.5981197255887212E-2</v>
      </c>
      <c r="W95" s="10">
        <f t="shared" ca="1" si="2"/>
        <v>2.696780817923906E-2</v>
      </c>
    </row>
    <row r="96" spans="20:23">
      <c r="T96" s="7">
        <f t="shared" ca="1" si="3"/>
        <v>44750</v>
      </c>
      <c r="U96" s="3">
        <f ca="1">_xll.HLV5r3.Financial.Cache.GetValue(IRCurve6m,T96)</f>
        <v>0.92138343683453916</v>
      </c>
      <c r="V96" s="10">
        <f t="shared" ca="1" si="4"/>
        <v>2.6045782268341682E-2</v>
      </c>
      <c r="W96" s="10">
        <f t="shared" ca="1" si="2"/>
        <v>2.6942617789451763E-2</v>
      </c>
    </row>
    <row r="97" spans="20:23">
      <c r="T97" s="7">
        <f t="shared" ca="1" si="3"/>
        <v>44780</v>
      </c>
      <c r="U97" s="3">
        <f ca="1">_xll.HLV5r3.Financial.Cache.GetValue(IRCurve6m,T97)</f>
        <v>0.91940273550583085</v>
      </c>
      <c r="V97" s="10">
        <f t="shared" ca="1" si="4"/>
        <v>2.6211073669864415E-2</v>
      </c>
      <c r="W97" s="10">
        <f t="shared" ca="1" si="2"/>
        <v>2.6923096634986207E-2</v>
      </c>
    </row>
    <row r="98" spans="20:23">
      <c r="T98" s="7">
        <f t="shared" ca="1" si="3"/>
        <v>44810</v>
      </c>
      <c r="U98" s="3">
        <f ca="1">_xll.HLV5r3.Financial.Cache.GetValue(IRCurve6m,T98)</f>
        <v>0.9174292343488627</v>
      </c>
      <c r="V98" s="10">
        <f t="shared" ca="1" si="4"/>
        <v>2.6171970375628018E-2</v>
      </c>
      <c r="W98" s="10">
        <f t="shared" ca="1" si="2"/>
        <v>2.6903575385317416E-2</v>
      </c>
    </row>
    <row r="99" spans="20:23">
      <c r="T99" s="7">
        <f t="shared" ca="1" si="3"/>
        <v>44840</v>
      </c>
      <c r="U99" s="3">
        <f ca="1">_xll.HLV5r3.Financial.Cache.GetValue(IRCurve6m,T99)</f>
        <v>0.9154629052851927</v>
      </c>
      <c r="V99" s="10">
        <f t="shared" ca="1" si="4"/>
        <v>2.6132866920695757E-2</v>
      </c>
      <c r="W99" s="10">
        <f t="shared" ca="1" si="2"/>
        <v>2.6884054040443573E-2</v>
      </c>
    </row>
    <row r="100" spans="20:23">
      <c r="T100" s="7">
        <f t="shared" ca="1" si="3"/>
        <v>44870</v>
      </c>
      <c r="U100" s="3">
        <f ca="1">_xll.HLV5r3.Financial.Cache.GetValue(IRCurve6m,T100)</f>
        <v>0.91350372036539429</v>
      </c>
      <c r="V100" s="10">
        <f t="shared" ca="1" si="4"/>
        <v>2.609376330510545E-2</v>
      </c>
      <c r="W100" s="10">
        <f t="shared" ca="1" si="2"/>
        <v>2.686453260036378E-2</v>
      </c>
    </row>
    <row r="101" spans="20:23">
      <c r="T101" s="7">
        <f t="shared" ca="1" si="3"/>
        <v>44900</v>
      </c>
      <c r="U101" s="3">
        <f ca="1">_xll.HLV5r3.Financial.Cache.GetValue(IRCurve6m,T101)</f>
        <v>0.91155165176842567</v>
      </c>
      <c r="V101" s="10">
        <f t="shared" ca="1" si="4"/>
        <v>2.6054659528846297E-2</v>
      </c>
      <c r="W101" s="10">
        <f t="shared" ca="1" si="2"/>
        <v>2.6845011065077036E-2</v>
      </c>
    </row>
    <row r="102" spans="20:23">
      <c r="T102" s="7">
        <f t="shared" ca="1" si="3"/>
        <v>44930</v>
      </c>
      <c r="U102" s="3">
        <f ca="1">_xll.HLV5r3.Financial.Cache.GetValue(IRCurve6m,T102)</f>
        <v>0.90960667180099875</v>
      </c>
      <c r="V102" s="10">
        <f t="shared" ca="1" si="4"/>
        <v>2.6015555591929102E-2</v>
      </c>
      <c r="W102" s="10">
        <f t="shared" ca="1" si="2"/>
        <v>2.6825489434582479E-2</v>
      </c>
    </row>
    <row r="103" spans="20:23">
      <c r="T103" s="7">
        <f t="shared" ca="1" si="3"/>
        <v>44960</v>
      </c>
      <c r="U103" s="3">
        <f ca="1">_xll.HLV5r3.Financial.Cache.GetValue(IRCurve6m,T103)</f>
        <v>0.90766875289695303</v>
      </c>
      <c r="V103" s="10">
        <f t="shared" ca="1" si="4"/>
        <v>2.5976451494340358E-2</v>
      </c>
      <c r="W103" s="10">
        <f t="shared" ca="1" si="2"/>
        <v>2.6805967708879122E-2</v>
      </c>
    </row>
    <row r="104" spans="20:23">
      <c r="T104" s="7">
        <f t="shared" ca="1" si="3"/>
        <v>44990</v>
      </c>
      <c r="U104" s="3">
        <f ca="1">_xll.HLV5r3.Financial.Cache.GetValue(IRCurve6m,T104)</f>
        <v>0.90573786761663133</v>
      </c>
      <c r="V104" s="10">
        <f t="shared" ca="1" si="4"/>
        <v>2.5937347236088166E-2</v>
      </c>
      <c r="W104" s="10">
        <f t="shared" ca="1" si="2"/>
        <v>2.6786445887966123E-2</v>
      </c>
    </row>
    <row r="105" spans="20:23">
      <c r="T105" s="7">
        <f t="shared" ca="1" si="3"/>
        <v>45020</v>
      </c>
      <c r="U105" s="3">
        <f ca="1">_xll.HLV5r3.Financial.Cache.GetValue(IRCurve6m,T105)</f>
        <v>0.90381398864626061</v>
      </c>
      <c r="V105" s="10">
        <f t="shared" ca="1" si="4"/>
        <v>2.5898242817164425E-2</v>
      </c>
      <c r="W105" s="10">
        <f t="shared" ca="1" si="2"/>
        <v>2.6766923971842441E-2</v>
      </c>
    </row>
    <row r="106" spans="20:23">
      <c r="T106" s="7">
        <f t="shared" ca="1" si="3"/>
        <v>45050</v>
      </c>
      <c r="U106" s="3">
        <f ca="1">_xll.HLV5r3.Financial.Cache.GetValue(IRCurve6m,T106)</f>
        <v>0.90189708879733699</v>
      </c>
      <c r="V106" s="10">
        <f t="shared" ca="1" si="4"/>
        <v>2.5859138237531314E-2</v>
      </c>
      <c r="W106" s="10">
        <f t="shared" ca="1" si="2"/>
        <v>2.6747401960506359E-2</v>
      </c>
    </row>
    <row r="107" spans="20:23">
      <c r="T107" s="7">
        <f t="shared" ca="1" si="3"/>
        <v>45080</v>
      </c>
      <c r="U107" s="3">
        <f ca="1">_xll.HLV5r3.Financial.Cache.GetValue(IRCurve6m,T107)</f>
        <v>0.89998714100600097</v>
      </c>
      <c r="V107" s="10">
        <f t="shared" ca="1" si="4"/>
        <v>2.5820033497307698E-2</v>
      </c>
      <c r="W107" s="10">
        <f t="shared" ca="1" si="2"/>
        <v>2.6727879853958674E-2</v>
      </c>
    </row>
    <row r="108" spans="20:23">
      <c r="T108" s="7">
        <f t="shared" ca="1" si="3"/>
        <v>45110</v>
      </c>
      <c r="U108" s="3">
        <f ca="1">_xll.HLV5r3.Financial.Cache.GetValue(IRCurve6m,T108)</f>
        <v>0.89809423055527104</v>
      </c>
      <c r="V108" s="10">
        <f t="shared" ca="1" si="4"/>
        <v>2.5643645956439826E-2</v>
      </c>
      <c r="W108" s="10">
        <f t="shared" ca="1" si="2"/>
        <v>2.6705559959177842E-2</v>
      </c>
    </row>
    <row r="109" spans="20:23">
      <c r="T109" s="7">
        <f t="shared" ca="1" si="3"/>
        <v>45140</v>
      </c>
      <c r="U109" s="3">
        <f ca="1">_xll.HLV5r3.Financial.Cache.GetValue(IRCurve6m,T109)</f>
        <v>0.89624242164438972</v>
      </c>
      <c r="V109" s="10">
        <f t="shared" ca="1" si="4"/>
        <v>2.5138669186980229E-2</v>
      </c>
      <c r="W109" s="10">
        <f t="shared" ca="1" si="2"/>
        <v>2.6674047454988088E-2</v>
      </c>
    </row>
    <row r="110" spans="20:23">
      <c r="T110" s="7">
        <f t="shared" ca="1" si="3"/>
        <v>45170</v>
      </c>
      <c r="U110" s="3">
        <f ca="1">_xll.HLV5r3.Financial.Cache.GetValue(IRCurve6m,T110)</f>
        <v>0.89439906189348228</v>
      </c>
      <c r="V110" s="10">
        <f t="shared" ca="1" si="4"/>
        <v>2.507554467751712E-2</v>
      </c>
      <c r="W110" s="10">
        <f t="shared" ca="1" si="2"/>
        <v>2.6642534702706822E-2</v>
      </c>
    </row>
    <row r="111" spans="20:23">
      <c r="T111" s="7">
        <f t="shared" ca="1" si="3"/>
        <v>45200</v>
      </c>
      <c r="U111" s="3">
        <f ca="1">_xll.HLV5r3.Financial.Cache.GetValue(IRCurve6m,T111)</f>
        <v>0.89256411491030008</v>
      </c>
      <c r="V111" s="10">
        <f t="shared" ca="1" si="4"/>
        <v>2.5012419749395942E-2</v>
      </c>
      <c r="W111" s="10">
        <f t="shared" ca="1" si="2"/>
        <v>2.6611021702330165E-2</v>
      </c>
    </row>
    <row r="112" spans="20:23">
      <c r="T112" s="7">
        <f t="shared" ca="1" si="3"/>
        <v>45230</v>
      </c>
      <c r="U112" s="3">
        <f ca="1">_xll.HLV5r3.Financial.Cache.GetValue(IRCurve6m,T112)</f>
        <v>0.89073754450755738</v>
      </c>
      <c r="V112" s="10">
        <f t="shared" ca="1" si="4"/>
        <v>2.4949294402600481E-2</v>
      </c>
      <c r="W112" s="10">
        <f t="shared" ca="1" si="2"/>
        <v>2.6579508453854182E-2</v>
      </c>
    </row>
    <row r="113" spans="20:23">
      <c r="T113" s="7">
        <f t="shared" ca="1" si="3"/>
        <v>45260</v>
      </c>
      <c r="U113" s="3">
        <f ca="1">_xll.HLV5r3.Financial.Cache.GetValue(IRCurve6m,T113)</f>
        <v>0.88891931470176511</v>
      </c>
      <c r="V113" s="10">
        <f t="shared" ca="1" si="4"/>
        <v>2.4886168637133443E-2</v>
      </c>
      <c r="W113" s="10">
        <f t="shared" ca="1" si="2"/>
        <v>2.6547994957274945E-2</v>
      </c>
    </row>
    <row r="114" spans="20:23">
      <c r="T114" s="7">
        <f t="shared" ca="1" si="3"/>
        <v>45290</v>
      </c>
      <c r="U114" s="3">
        <f ca="1">_xll.HLV5r3.Financial.Cache.GetValue(IRCurve6m,T114)</f>
        <v>0.88710938971207554</v>
      </c>
      <c r="V114" s="10">
        <f t="shared" ca="1" si="4"/>
        <v>2.4823042452938093E-2</v>
      </c>
      <c r="W114" s="10">
        <f t="shared" ca="1" si="2"/>
        <v>2.6516481212587734E-2</v>
      </c>
    </row>
    <row r="115" spans="20:23">
      <c r="T115" s="7">
        <f t="shared" ca="1" si="3"/>
        <v>45320</v>
      </c>
      <c r="U115" s="3">
        <f ca="1">_xll.HLV5r3.Financial.Cache.GetValue(IRCurve6m,T115)</f>
        <v>0.8853077339591181</v>
      </c>
      <c r="V115" s="10">
        <f t="shared" ca="1" si="4"/>
        <v>2.475991585014951E-2</v>
      </c>
      <c r="W115" s="10">
        <f t="shared" ca="1" si="2"/>
        <v>2.6484967219790333E-2</v>
      </c>
    </row>
    <row r="116" spans="20:23">
      <c r="T116" s="7">
        <f t="shared" ca="1" si="3"/>
        <v>45350</v>
      </c>
      <c r="U116" s="3">
        <f ca="1">_xll.HLV5r3.Financial.Cache.GetValue(IRCurve6m,T116)</f>
        <v>0.88351431206387621</v>
      </c>
      <c r="V116" s="10">
        <f t="shared" ca="1" si="4"/>
        <v>2.469678882862451E-2</v>
      </c>
      <c r="W116" s="10">
        <f t="shared" ca="1" si="2"/>
        <v>2.6453452978877991E-2</v>
      </c>
    </row>
    <row r="117" spans="20:23">
      <c r="T117" s="7">
        <f t="shared" ca="1" si="3"/>
        <v>45380</v>
      </c>
      <c r="U117" s="3">
        <f ca="1">_xll.HLV5r3.Financial.Cache.GetValue(IRCurve6m,T117)</f>
        <v>0.88172908884653789</v>
      </c>
      <c r="V117" s="10">
        <f t="shared" ca="1" si="4"/>
        <v>2.4633661388400913E-2</v>
      </c>
      <c r="W117" s="10">
        <f t="shared" ca="1" si="2"/>
        <v>2.6421938489846791E-2</v>
      </c>
    </row>
    <row r="118" spans="20:23">
      <c r="T118" s="7">
        <f t="shared" ca="1" si="3"/>
        <v>45410</v>
      </c>
      <c r="U118" s="3">
        <f ca="1">_xll.HLV5r3.Financial.Cache.GetValue(IRCurve6m,T118)</f>
        <v>0.87995202932537053</v>
      </c>
      <c r="V118" s="10">
        <f t="shared" ca="1" si="4"/>
        <v>2.4570533529476024E-2</v>
      </c>
      <c r="W118" s="10">
        <f t="shared" ca="1" si="2"/>
        <v>2.6390423752692835E-2</v>
      </c>
    </row>
    <row r="119" spans="20:23">
      <c r="T119" s="7">
        <f t="shared" ca="1" si="3"/>
        <v>45440</v>
      </c>
      <c r="U119" s="3">
        <f ca="1">_xll.HLV5r3.Financial.Cache.GetValue(IRCurve6m,T119)</f>
        <v>0.87818309871560019</v>
      </c>
      <c r="V119" s="10">
        <f t="shared" ca="1" si="4"/>
        <v>2.4507405251839032E-2</v>
      </c>
      <c r="W119" s="10">
        <f t="shared" ca="1" si="2"/>
        <v>2.63589087674122E-2</v>
      </c>
    </row>
    <row r="120" spans="20:23">
      <c r="T120" s="7">
        <f t="shared" ca="1" si="3"/>
        <v>45470</v>
      </c>
      <c r="U120" s="3">
        <f ca="1">_xll.HLV5r3.Financial.Cache.GetValue(IRCurve6m,T120)</f>
        <v>0.87641871026242346</v>
      </c>
      <c r="V120" s="10">
        <f t="shared" ca="1" si="4"/>
        <v>2.4493687696249378E-2</v>
      </c>
      <c r="W120" s="10">
        <f t="shared" ca="1" si="2"/>
        <v>2.6328202480596981E-2</v>
      </c>
    </row>
    <row r="121" spans="20:23">
      <c r="T121" s="7">
        <f t="shared" ca="1" si="3"/>
        <v>45500</v>
      </c>
      <c r="U121" s="3">
        <f ca="1">_xll.HLV5r3.Financial.Cache.GetValue(IRCurve6m,T121)</f>
        <v>0.87455779392880639</v>
      </c>
      <c r="V121" s="10">
        <f t="shared" ca="1" si="4"/>
        <v>2.5888682123525759E-2</v>
      </c>
      <c r="W121" s="10">
        <f t="shared" ca="1" si="2"/>
        <v>2.6320955518365833E-2</v>
      </c>
    </row>
    <row r="122" spans="20:23">
      <c r="T122" s="7">
        <f t="shared" ca="1" si="3"/>
        <v>45530</v>
      </c>
      <c r="U122" s="3">
        <f ca="1">_xll.HLV5r3.Financial.Cache.GetValue(IRCurve6m,T122)</f>
        <v>0.87270186789444915</v>
      </c>
      <c r="V122" s="10">
        <f t="shared" ca="1" si="4"/>
        <v>2.5874166480808758E-2</v>
      </c>
      <c r="W122" s="10">
        <f t="shared" ca="1" si="2"/>
        <v>2.6313708543013157E-2</v>
      </c>
    </row>
    <row r="123" spans="20:23">
      <c r="T123" s="7">
        <f t="shared" ca="1" si="3"/>
        <v>45560</v>
      </c>
      <c r="U123" s="3">
        <f ca="1">_xll.HLV5r3.Financial.Cache.GetValue(IRCurve6m,T123)</f>
        <v>0.87085091715769214</v>
      </c>
      <c r="V123" s="10">
        <f t="shared" ca="1" si="4"/>
        <v>2.5859650816060675E-2</v>
      </c>
      <c r="W123" s="10">
        <f t="shared" ca="1" si="2"/>
        <v>2.6306461554540653E-2</v>
      </c>
    </row>
    <row r="124" spans="20:23">
      <c r="T124" s="7">
        <f t="shared" ca="1" si="3"/>
        <v>45590</v>
      </c>
      <c r="U124" s="3">
        <f ca="1">_xll.HLV5r3.Financial.Cache.GetValue(IRCurve6m,T124)</f>
        <v>0.86900492676645125</v>
      </c>
      <c r="V124" s="10">
        <f t="shared" ca="1" si="4"/>
        <v>2.5845135129059987E-2</v>
      </c>
      <c r="W124" s="10">
        <f t="shared" ref="W124:W179" ca="1" si="5">-LN(U124)/(T124-$T$59)*365.25</f>
        <v>2.6299214552946502E-2</v>
      </c>
    </row>
    <row r="125" spans="20:23">
      <c r="T125" s="7">
        <f t="shared" ref="T125:T179" ca="1" si="6">T124+30</f>
        <v>45620</v>
      </c>
      <c r="U125" s="3">
        <f ca="1">_xll.HLV5r3.Financial.Cache.GetValue(IRCurve6m,T125)</f>
        <v>0.86716388181800952</v>
      </c>
      <c r="V125" s="10">
        <f t="shared" ref="V125:V178" ca="1" si="7">(U124/U125-1)*365/(T125-T124)</f>
        <v>2.5830619420033618E-2</v>
      </c>
      <c r="W125" s="10">
        <f t="shared" ca="1" si="5"/>
        <v>2.6291967538232472E-2</v>
      </c>
    </row>
    <row r="126" spans="20:23">
      <c r="T126" s="7">
        <f t="shared" ca="1" si="6"/>
        <v>45650</v>
      </c>
      <c r="U126" s="3">
        <f ca="1">_xll.HLV5r3.Financial.Cache.GetValue(IRCurve6m,T126)</f>
        <v>0.86532776745887041</v>
      </c>
      <c r="V126" s="10">
        <f t="shared" ca="1" si="7"/>
        <v>2.5816103688811376E-2</v>
      </c>
      <c r="W126" s="10">
        <f t="shared" ca="1" si="5"/>
        <v>2.628472051039759E-2</v>
      </c>
    </row>
    <row r="127" spans="20:23">
      <c r="T127" s="7">
        <f t="shared" ca="1" si="6"/>
        <v>45680</v>
      </c>
      <c r="U127" s="3">
        <f ca="1">_xll.HLV5r3.Financial.Cache.GetValue(IRCurve6m,T127)</f>
        <v>0.86349656888457071</v>
      </c>
      <c r="V127" s="10">
        <f t="shared" ca="1" si="7"/>
        <v>2.5801587935385156E-2</v>
      </c>
      <c r="W127" s="10">
        <f t="shared" ca="1" si="5"/>
        <v>2.627747346944093E-2</v>
      </c>
    </row>
    <row r="128" spans="20:23">
      <c r="T128" s="7">
        <f t="shared" ca="1" si="6"/>
        <v>45710</v>
      </c>
      <c r="U128" s="3">
        <f ca="1">_xll.HLV5r3.Financial.Cache.GetValue(IRCurve6m,T128)</f>
        <v>0.86167027133949337</v>
      </c>
      <c r="V128" s="10">
        <f t="shared" ca="1" si="7"/>
        <v>2.578707215994136E-2</v>
      </c>
      <c r="W128" s="10">
        <f t="shared" ca="1" si="5"/>
        <v>2.6270226415364223E-2</v>
      </c>
    </row>
    <row r="129" spans="20:23">
      <c r="T129" s="7">
        <f t="shared" ca="1" si="6"/>
        <v>45740</v>
      </c>
      <c r="U129" s="3">
        <f ca="1">_xll.HLV5r3.Financial.Cache.GetValue(IRCurve6m,T129)</f>
        <v>0.85984886011672401</v>
      </c>
      <c r="V129" s="10">
        <f t="shared" ca="1" si="7"/>
        <v>2.5772556362234151E-2</v>
      </c>
      <c r="W129" s="10">
        <f t="shared" ca="1" si="5"/>
        <v>2.6262979348165631E-2</v>
      </c>
    </row>
    <row r="130" spans="20:23">
      <c r="T130" s="7">
        <f t="shared" ca="1" si="6"/>
        <v>45770</v>
      </c>
      <c r="U130" s="3">
        <f ca="1">_xll.HLV5r3.Financial.Cache.GetValue(IRCurve6m,T130)</f>
        <v>0.85803232055784362</v>
      </c>
      <c r="V130" s="10">
        <f t="shared" ca="1" si="7"/>
        <v>2.575804054250937E-2</v>
      </c>
      <c r="W130" s="10">
        <f t="shared" ca="1" si="5"/>
        <v>2.6255732267846901E-2</v>
      </c>
    </row>
    <row r="131" spans="20:23">
      <c r="T131" s="7">
        <f t="shared" ca="1" si="6"/>
        <v>45800</v>
      </c>
      <c r="U131" s="3">
        <f ca="1">_xll.HLV5r3.Financial.Cache.GetValue(IRCurve6m,T131)</f>
        <v>0.85622063805279114</v>
      </c>
      <c r="V131" s="10">
        <f t="shared" ca="1" si="7"/>
        <v>2.5743524700518477E-2</v>
      </c>
      <c r="W131" s="10">
        <f t="shared" ca="1" si="5"/>
        <v>2.6248485174406203E-2</v>
      </c>
    </row>
    <row r="132" spans="20:23">
      <c r="T132" s="7">
        <f t="shared" ca="1" si="6"/>
        <v>45830</v>
      </c>
      <c r="U132" s="3">
        <f ca="1">_xll.HLV5r3.Financial.Cache.GetValue(IRCurve6m,T132)</f>
        <v>0.85441379803965678</v>
      </c>
      <c r="V132" s="10">
        <f t="shared" ca="1" si="7"/>
        <v>2.5729008836512707E-2</v>
      </c>
      <c r="W132" s="10">
        <f t="shared" ca="1" si="5"/>
        <v>2.6241238067845278E-2</v>
      </c>
    </row>
    <row r="133" spans="20:23">
      <c r="T133" s="7">
        <f t="shared" ca="1" si="6"/>
        <v>45860</v>
      </c>
      <c r="U133" s="3">
        <f ca="1">_xll.HLV5r3.Financial.Cache.GetValue(IRCurve6m,T133)</f>
        <v>0.85261178600454235</v>
      </c>
      <c r="V133" s="10">
        <f t="shared" ca="1" si="7"/>
        <v>2.5714492950302963E-2</v>
      </c>
      <c r="W133" s="10">
        <f t="shared" ca="1" si="5"/>
        <v>2.6233990948163151E-2</v>
      </c>
    </row>
    <row r="134" spans="20:23">
      <c r="T134" s="7">
        <f t="shared" ca="1" si="6"/>
        <v>45890</v>
      </c>
      <c r="U134" s="3">
        <f ca="1">_xll.HLV5r3.Financial.Cache.GetValue(IRCurve6m,T134)</f>
        <v>0.85081458748137728</v>
      </c>
      <c r="V134" s="10">
        <f t="shared" ca="1" si="7"/>
        <v>2.5699977041889237E-2</v>
      </c>
      <c r="W134" s="10">
        <f t="shared" ca="1" si="5"/>
        <v>2.6226743815358951E-2</v>
      </c>
    </row>
    <row r="135" spans="20:23">
      <c r="T135" s="7">
        <f t="shared" ca="1" si="6"/>
        <v>45920</v>
      </c>
      <c r="U135" s="3">
        <f ca="1">_xll.HLV5r3.Financial.Cache.GetValue(IRCurve6m,T135)</f>
        <v>0.8490221880517359</v>
      </c>
      <c r="V135" s="10">
        <f t="shared" ca="1" si="7"/>
        <v>2.5685461111460639E-2</v>
      </c>
      <c r="W135" s="10">
        <f t="shared" ca="1" si="5"/>
        <v>2.6219496669434333E-2</v>
      </c>
    </row>
    <row r="136" spans="20:23">
      <c r="T136" s="7">
        <f t="shared" ca="1" si="6"/>
        <v>45950</v>
      </c>
      <c r="U136" s="3">
        <f ca="1">_xll.HLV5r3.Financial.Cache.GetValue(IRCurve6m,T136)</f>
        <v>0.84723457334469987</v>
      </c>
      <c r="V136" s="10">
        <f t="shared" ca="1" si="7"/>
        <v>2.5670945158760523E-2</v>
      </c>
      <c r="W136" s="10">
        <f t="shared" ca="1" si="5"/>
        <v>2.6212249510387538E-2</v>
      </c>
    </row>
    <row r="137" spans="20:23">
      <c r="T137" s="7">
        <f t="shared" ca="1" si="6"/>
        <v>45980</v>
      </c>
      <c r="U137" s="3">
        <f ca="1">_xll.HLV5r3.Financial.Cache.GetValue(IRCurve6m,T137)</f>
        <v>0.84545172903665344</v>
      </c>
      <c r="V137" s="10">
        <f t="shared" ca="1" si="7"/>
        <v>2.5656429184053642E-2</v>
      </c>
      <c r="W137" s="10">
        <f t="shared" ca="1" si="5"/>
        <v>2.6205002338220245E-2</v>
      </c>
    </row>
    <row r="138" spans="20:23">
      <c r="T138" s="7">
        <f t="shared" ca="1" si="6"/>
        <v>46010</v>
      </c>
      <c r="U138" s="3">
        <f ca="1">_xll.HLV5r3.Financial.Cache.GetValue(IRCurve6m,T138)</f>
        <v>0.84367364085115282</v>
      </c>
      <c r="V138" s="10">
        <f t="shared" ca="1" si="7"/>
        <v>2.5641913187069838E-2</v>
      </c>
      <c r="W138" s="10">
        <f t="shared" ca="1" si="5"/>
        <v>2.6197755152930664E-2</v>
      </c>
    </row>
    <row r="139" spans="20:23">
      <c r="T139" s="7">
        <f t="shared" ca="1" si="6"/>
        <v>46040</v>
      </c>
      <c r="U139" s="3">
        <f ca="1">_xll.HLV5r3.Financial.Cache.GetValue(IRCurve6m,T139)</f>
        <v>0.84190029455872151</v>
      </c>
      <c r="V139" s="10">
        <f t="shared" ca="1" si="7"/>
        <v>2.5627397168081972E-2</v>
      </c>
      <c r="W139" s="10">
        <f t="shared" ca="1" si="5"/>
        <v>2.6190507954520503E-2</v>
      </c>
    </row>
    <row r="140" spans="20:23">
      <c r="T140" s="7">
        <f t="shared" ca="1" si="6"/>
        <v>46070</v>
      </c>
      <c r="U140" s="3">
        <f ca="1">_xll.HLV5r3.Financial.Cache.GetValue(IRCurve6m,T140)</f>
        <v>0.84013167597671701</v>
      </c>
      <c r="V140" s="10">
        <f t="shared" ca="1" si="7"/>
        <v>2.5612881126884719E-2</v>
      </c>
      <c r="W140" s="10">
        <f t="shared" ca="1" si="5"/>
        <v>2.6183260742988834E-2</v>
      </c>
    </row>
    <row r="141" spans="20:23">
      <c r="T141" s="7">
        <f t="shared" ca="1" si="6"/>
        <v>46100</v>
      </c>
      <c r="U141" s="3">
        <f ca="1">_xll.HLV5r3.Financial.Cache.GetValue(IRCurve6m,T141)</f>
        <v>0.83836777096915127</v>
      </c>
      <c r="V141" s="10">
        <f t="shared" ca="1" si="7"/>
        <v>2.5598365063469981E-2</v>
      </c>
      <c r="W141" s="10">
        <f t="shared" ca="1" si="5"/>
        <v>2.6176013518334724E-2</v>
      </c>
    </row>
    <row r="142" spans="20:23">
      <c r="T142" s="7">
        <f t="shared" ca="1" si="6"/>
        <v>46130</v>
      </c>
      <c r="U142" s="3">
        <f ca="1">_xll.HLV5r3.Financial.Cache.GetValue(IRCurve6m,T142)</f>
        <v>0.83660856544650986</v>
      </c>
      <c r="V142" s="10">
        <f t="shared" ca="1" si="7"/>
        <v>2.5583848978061985E-2</v>
      </c>
      <c r="W142" s="10">
        <f t="shared" ca="1" si="5"/>
        <v>2.6168766280559908E-2</v>
      </c>
    </row>
    <row r="143" spans="20:23">
      <c r="T143" s="7">
        <f t="shared" ca="1" si="6"/>
        <v>46160</v>
      </c>
      <c r="U143" s="3">
        <f ca="1">_xll.HLV5r3.Financial.Cache.GetValue(IRCurve6m,T143)</f>
        <v>0.83485404536562302</v>
      </c>
      <c r="V143" s="10">
        <f t="shared" ca="1" si="7"/>
        <v>2.5569332870363559E-2</v>
      </c>
      <c r="W143" s="10">
        <f t="shared" ca="1" si="5"/>
        <v>2.6161519029662537E-2</v>
      </c>
    </row>
    <row r="144" spans="20:23">
      <c r="T144" s="7">
        <f t="shared" ca="1" si="6"/>
        <v>46190</v>
      </c>
      <c r="U144" s="3">
        <f ca="1">_xll.HLV5r3.Financial.Cache.GetValue(IRCurve6m,T144)</f>
        <v>0.83310419672946079</v>
      </c>
      <c r="V144" s="10">
        <f t="shared" ca="1" si="7"/>
        <v>2.5554816740674575E-2</v>
      </c>
      <c r="W144" s="10">
        <f t="shared" ca="1" si="5"/>
        <v>2.615427176564436E-2</v>
      </c>
    </row>
    <row r="145" spans="20:23">
      <c r="T145" s="7">
        <f t="shared" ca="1" si="6"/>
        <v>46220</v>
      </c>
      <c r="U145" s="3">
        <f ca="1">_xll.HLV5r3.Financial.Cache.GetValue(IRCurve6m,T145)</f>
        <v>0.83186047050306899</v>
      </c>
      <c r="V145" s="10">
        <f t="shared" ca="1" si="7"/>
        <v>1.819055353351462E-2</v>
      </c>
      <c r="W145" s="10">
        <f t="shared" ca="1" si="5"/>
        <v>2.6061657193665672E-2</v>
      </c>
    </row>
    <row r="146" spans="20:23">
      <c r="T146" s="7">
        <f t="shared" ca="1" si="6"/>
        <v>46250</v>
      </c>
      <c r="U146" s="3">
        <f ca="1">_xll.HLV5r3.Financial.Cache.GetValue(IRCurve6m,T146)</f>
        <v>0.83084844421997961</v>
      </c>
      <c r="V146" s="10">
        <f t="shared" ca="1" si="7"/>
        <v>1.4819774328174384E-2</v>
      </c>
      <c r="W146" s="10">
        <f t="shared" ca="1" si="5"/>
        <v>2.5932453091324369E-2</v>
      </c>
    </row>
    <row r="147" spans="20:23">
      <c r="T147" s="7">
        <f t="shared" ca="1" si="6"/>
        <v>46280</v>
      </c>
      <c r="U147" s="3">
        <f ca="1">_xll.HLV5r3.Financial.Cache.GetValue(IRCurve6m,T147)</f>
        <v>0.82985528723649449</v>
      </c>
      <c r="V147" s="10">
        <f t="shared" ca="1" si="7"/>
        <v>1.4560863986268102E-2</v>
      </c>
      <c r="W147" s="10">
        <f t="shared" ca="1" si="5"/>
        <v>2.5803244818280831E-2</v>
      </c>
    </row>
    <row r="148" spans="20:23">
      <c r="T148" s="7">
        <f t="shared" ca="1" si="6"/>
        <v>46310</v>
      </c>
      <c r="U148" s="3">
        <f ca="1">_xll.HLV5r3.Financial.Cache.GetValue(IRCurve6m,T148)</f>
        <v>0.82888093565701104</v>
      </c>
      <c r="V148" s="10">
        <f t="shared" ca="1" si="7"/>
        <v>1.4301946605054683E-2</v>
      </c>
      <c r="W148" s="10">
        <f t="shared" ca="1" si="5"/>
        <v>2.5674032374264952E-2</v>
      </c>
    </row>
    <row r="149" spans="20:23">
      <c r="T149" s="7">
        <f t="shared" ca="1" si="6"/>
        <v>46340</v>
      </c>
      <c r="U149" s="3">
        <f ca="1">_xll.HLV5r3.Financial.Cache.GetValue(IRCurve6m,T149)</f>
        <v>0.82792532685713194</v>
      </c>
      <c r="V149" s="10">
        <f t="shared" ca="1" si="7"/>
        <v>1.4043022184134299E-2</v>
      </c>
      <c r="W149" s="10">
        <f t="shared" ca="1" si="5"/>
        <v>2.5544815759006554E-2</v>
      </c>
    </row>
    <row r="150" spans="20:23">
      <c r="T150" s="7">
        <f t="shared" ca="1" si="6"/>
        <v>46370</v>
      </c>
      <c r="U150" s="3">
        <f ca="1">_xll.HLV5r3.Financial.Cache.GetValue(IRCurve6m,T150)</f>
        <v>0.82698839947695035</v>
      </c>
      <c r="V150" s="10">
        <f t="shared" ca="1" si="7"/>
        <v>1.3784090723342154E-2</v>
      </c>
      <c r="W150" s="10">
        <f t="shared" ca="1" si="5"/>
        <v>2.5415594972238043E-2</v>
      </c>
    </row>
    <row r="151" spans="20:23">
      <c r="T151" s="7">
        <f t="shared" ca="1" si="6"/>
        <v>46400</v>
      </c>
      <c r="U151" s="3">
        <f ca="1">_xll.HLV5r3.Financial.Cache.GetValue(IRCurve6m,T151)</f>
        <v>0.82607009341452986</v>
      </c>
      <c r="V151" s="10">
        <f t="shared" ca="1" si="7"/>
        <v>1.3525152221970446E-2</v>
      </c>
      <c r="W151" s="10">
        <f t="shared" ca="1" si="5"/>
        <v>2.5286370013688348E-2</v>
      </c>
    </row>
    <row r="152" spans="20:23">
      <c r="T152" s="7">
        <f t="shared" ca="1" si="6"/>
        <v>46430</v>
      </c>
      <c r="U152" s="3">
        <f ca="1">_xll.HLV5r3.Financial.Cache.GetValue(IRCurve6m,T152)</f>
        <v>0.82517034981944548</v>
      </c>
      <c r="V152" s="10">
        <f t="shared" ca="1" si="7"/>
        <v>1.3266206679935425E-2</v>
      </c>
      <c r="W152" s="10">
        <f t="shared" ca="1" si="5"/>
        <v>2.5157140883089828E-2</v>
      </c>
    </row>
    <row r="153" spans="20:23">
      <c r="T153" s="7">
        <f t="shared" ca="1" si="6"/>
        <v>46460</v>
      </c>
      <c r="U153" s="3">
        <f ca="1">_xll.HLV5r3.Financial.Cache.GetValue(IRCurve6m,T153)</f>
        <v>0.82428911108654424</v>
      </c>
      <c r="V153" s="10">
        <f t="shared" ca="1" si="7"/>
        <v>1.3007254096602231E-2</v>
      </c>
      <c r="W153" s="10">
        <f t="shared" ca="1" si="5"/>
        <v>2.5027907580172207E-2</v>
      </c>
    </row>
    <row r="154" spans="20:23">
      <c r="T154" s="7">
        <f t="shared" ca="1" si="6"/>
        <v>46490</v>
      </c>
      <c r="U154" s="3">
        <f ca="1">_xll.HLV5r3.Financial.Cache.GetValue(IRCurve6m,T154)</f>
        <v>0.82342632084979051</v>
      </c>
      <c r="V154" s="10">
        <f t="shared" ca="1" si="7"/>
        <v>1.2748294471573737E-2</v>
      </c>
      <c r="W154" s="10">
        <f t="shared" ca="1" si="5"/>
        <v>2.4898670104665215E-2</v>
      </c>
    </row>
    <row r="155" spans="20:23">
      <c r="T155" s="7">
        <f t="shared" ca="1" si="6"/>
        <v>46520</v>
      </c>
      <c r="U155" s="3">
        <f ca="1">_xll.HLV5r3.Financial.Cache.GetValue(IRCurve6m,T155)</f>
        <v>0.82258192397624907</v>
      </c>
      <c r="V155" s="10">
        <f t="shared" ca="1" si="7"/>
        <v>1.2489327804693251E-2</v>
      </c>
      <c r="W155" s="10">
        <f t="shared" ca="1" si="5"/>
        <v>2.4769428456301108E-2</v>
      </c>
    </row>
    <row r="156" spans="20:23">
      <c r="T156" s="7">
        <f t="shared" ca="1" si="6"/>
        <v>46550</v>
      </c>
      <c r="U156" s="3">
        <f ca="1">_xll.HLV5r3.Financial.Cache.GetValue(IRCurve6m,T156)</f>
        <v>0.8217558665602599</v>
      </c>
      <c r="V156" s="10">
        <f t="shared" ca="1" si="7"/>
        <v>1.2230354095234061E-2</v>
      </c>
      <c r="W156" s="10">
        <f t="shared" ca="1" si="5"/>
        <v>2.4640182634808674E-2</v>
      </c>
    </row>
    <row r="157" spans="20:23">
      <c r="T157" s="7">
        <f t="shared" ca="1" si="6"/>
        <v>46580</v>
      </c>
      <c r="U157" s="3">
        <f ca="1">_xll.HLV5r3.Financial.Cache.GetValue(IRCurve6m,T157)</f>
        <v>0.82058507566261973</v>
      </c>
      <c r="V157" s="10">
        <f t="shared" ca="1" si="7"/>
        <v>1.7359105119541789E-2</v>
      </c>
      <c r="W157" s="10">
        <f t="shared" ca="1" si="5"/>
        <v>2.4565880918484297E-2</v>
      </c>
    </row>
    <row r="158" spans="20:23">
      <c r="T158" s="7">
        <f t="shared" ca="1" si="6"/>
        <v>46610</v>
      </c>
      <c r="U158" s="3">
        <f ca="1">_xll.HLV5r3.Financial.Cache.GetValue(IRCurve6m,T158)</f>
        <v>0.81900763957565437</v>
      </c>
      <c r="V158" s="10">
        <f t="shared" ca="1" si="7"/>
        <v>2.3433406638333449E-2</v>
      </c>
      <c r="W158" s="10">
        <f t="shared" ca="1" si="5"/>
        <v>2.4554376097612997E-2</v>
      </c>
    </row>
    <row r="159" spans="20:23">
      <c r="T159" s="7">
        <f t="shared" ca="1" si="6"/>
        <v>46640</v>
      </c>
      <c r="U159" s="3">
        <f ca="1">_xll.HLV5r3.Financial.Cache.GetValue(IRCurve6m,T159)</f>
        <v>0.81743478094078914</v>
      </c>
      <c r="V159" s="10">
        <f t="shared" ca="1" si="7"/>
        <v>2.3410365169645269E-2</v>
      </c>
      <c r="W159" s="10">
        <f t="shared" ca="1" si="5"/>
        <v>2.4542871243673142E-2</v>
      </c>
    </row>
    <row r="160" spans="20:23">
      <c r="T160" s="7">
        <f t="shared" ca="1" si="6"/>
        <v>46670</v>
      </c>
      <c r="U160" s="3">
        <f ca="1">_xll.HLV5r3.Financial.Cache.GetValue(IRCurve6m,T160)</f>
        <v>0.81586648503365511</v>
      </c>
      <c r="V160" s="10">
        <f t="shared" ca="1" si="7"/>
        <v>2.3387323645253977E-2</v>
      </c>
      <c r="W160" s="10">
        <f t="shared" ca="1" si="5"/>
        <v>2.4531366356665422E-2</v>
      </c>
    </row>
    <row r="161" spans="20:23">
      <c r="T161" s="7">
        <f t="shared" ca="1" si="6"/>
        <v>46700</v>
      </c>
      <c r="U161" s="3">
        <f ca="1">_xll.HLV5r3.Financial.Cache.GetValue(IRCurve6m,T161)</f>
        <v>0.81430273718395674</v>
      </c>
      <c r="V161" s="10">
        <f t="shared" ca="1" si="7"/>
        <v>2.3364282065159576E-2</v>
      </c>
      <c r="W161" s="10">
        <f t="shared" ca="1" si="5"/>
        <v>2.4519861436590542E-2</v>
      </c>
    </row>
    <row r="162" spans="20:23">
      <c r="T162" s="7">
        <f t="shared" ca="1" si="6"/>
        <v>46730</v>
      </c>
      <c r="U162" s="3">
        <f ca="1">_xll.HLV5r3.Financial.Cache.GetValue(IRCurve6m,T162)</f>
        <v>0.81274352277527584</v>
      </c>
      <c r="V162" s="10">
        <f t="shared" ca="1" si="7"/>
        <v>2.3341240429091914E-2</v>
      </c>
      <c r="W162" s="10">
        <f t="shared" ca="1" si="5"/>
        <v>2.4508356483446538E-2</v>
      </c>
    </row>
    <row r="163" spans="20:23">
      <c r="T163" s="7">
        <f t="shared" ca="1" si="6"/>
        <v>46760</v>
      </c>
      <c r="U163" s="3">
        <f ca="1">_xll.HLV5r3.Financial.Cache.GetValue(IRCurve6m,T163)</f>
        <v>0.81118882724482211</v>
      </c>
      <c r="V163" s="10">
        <f t="shared" ca="1" si="7"/>
        <v>2.3318198737318441E-2</v>
      </c>
      <c r="W163" s="10">
        <f t="shared" ca="1" si="5"/>
        <v>2.4496851497234098E-2</v>
      </c>
    </row>
    <row r="164" spans="20:23">
      <c r="T164" s="7">
        <f t="shared" ca="1" si="6"/>
        <v>46790</v>
      </c>
      <c r="U164" s="3">
        <f ca="1">_xll.HLV5r3.Financial.Cache.GetValue(IRCurve6m,T164)</f>
        <v>0.80963863608323816</v>
      </c>
      <c r="V164" s="10">
        <f t="shared" ca="1" si="7"/>
        <v>2.3295156989847261E-2</v>
      </c>
      <c r="W164" s="10">
        <f t="shared" ca="1" si="5"/>
        <v>2.4485346477953925E-2</v>
      </c>
    </row>
    <row r="165" spans="20:23">
      <c r="T165" s="7">
        <f t="shared" ca="1" si="6"/>
        <v>46820</v>
      </c>
      <c r="U165" s="3">
        <f ca="1">_xll.HLV5r3.Financial.Cache.GetValue(IRCurve6m,T165)</f>
        <v>0.80809293483440703</v>
      </c>
      <c r="V165" s="10">
        <f t="shared" ca="1" si="7"/>
        <v>2.3272115186394715E-2</v>
      </c>
      <c r="W165" s="10">
        <f t="shared" ca="1" si="5"/>
        <v>2.4473841425604052E-2</v>
      </c>
    </row>
    <row r="166" spans="20:23">
      <c r="T166" s="7">
        <f t="shared" ca="1" si="6"/>
        <v>46850</v>
      </c>
      <c r="U166" s="3">
        <f ca="1">_xll.HLV5r3.Financial.Cache.GetValue(IRCurve6m,T166)</f>
        <v>0.80655170909519802</v>
      </c>
      <c r="V166" s="10">
        <f t="shared" ca="1" si="7"/>
        <v>2.3249073327336316E-2</v>
      </c>
      <c r="W166" s="10">
        <f t="shared" ca="1" si="5"/>
        <v>2.4462336340186058E-2</v>
      </c>
    </row>
    <row r="167" spans="20:23">
      <c r="T167" s="7">
        <f t="shared" ca="1" si="6"/>
        <v>46880</v>
      </c>
      <c r="U167" s="3">
        <f ca="1">_xll.HLV5r3.Financial.Cache.GetValue(IRCurve6m,T167)</f>
        <v>0.80501494451530653</v>
      </c>
      <c r="V167" s="10">
        <f t="shared" ca="1" si="7"/>
        <v>2.3226031412296549E-2</v>
      </c>
      <c r="W167" s="10">
        <f t="shared" ca="1" si="5"/>
        <v>2.4450831221697989E-2</v>
      </c>
    </row>
    <row r="168" spans="20:23">
      <c r="T168" s="7">
        <f t="shared" ca="1" si="6"/>
        <v>46910</v>
      </c>
      <c r="U168" s="3">
        <f ca="1">_xll.HLV5r3.Financial.Cache.GetValue(IRCurve6m,T168)</f>
        <v>0.80348262679700178</v>
      </c>
      <c r="V168" s="10">
        <f t="shared" ca="1" si="7"/>
        <v>2.320298944155097E-2</v>
      </c>
      <c r="W168" s="10">
        <f t="shared" ca="1" si="5"/>
        <v>2.4439326070140526E-2</v>
      </c>
    </row>
    <row r="169" spans="20:23">
      <c r="T169" s="7">
        <f t="shared" ca="1" si="6"/>
        <v>46940</v>
      </c>
      <c r="U169" s="3">
        <f ca="1">_xll.HLV5r3.Financial.Cache.GetValue(IRCurve6m,T169)</f>
        <v>0.80180713644642632</v>
      </c>
      <c r="V169" s="10">
        <f t="shared" ca="1" si="7"/>
        <v>2.542398498598401E-2</v>
      </c>
      <c r="W169" s="10">
        <f t="shared" ca="1" si="5"/>
        <v>2.4448194505248249E-2</v>
      </c>
    </row>
    <row r="170" spans="20:23">
      <c r="T170" s="7">
        <f t="shared" ca="1" si="6"/>
        <v>46970</v>
      </c>
      <c r="U170" s="3">
        <f ca="1">_xll.HLV5r3.Financial.Cache.GetValue(IRCurve6m,T170)</f>
        <v>0.79983678734685193</v>
      </c>
      <c r="V170" s="10">
        <f t="shared" ca="1" si="7"/>
        <v>2.9971840618893908E-2</v>
      </c>
      <c r="W170" s="10">
        <f t="shared" ca="1" si="5"/>
        <v>2.4497809758799574E-2</v>
      </c>
    </row>
    <row r="171" spans="20:23">
      <c r="T171" s="7">
        <f t="shared" ca="1" si="6"/>
        <v>47000</v>
      </c>
      <c r="U171" s="3">
        <f ca="1">_xll.HLV5r3.Financial.Cache.GetValue(IRCurve6m,T171)</f>
        <v>0.797864781764685</v>
      </c>
      <c r="V171" s="10">
        <f t="shared" ca="1" si="7"/>
        <v>3.0071178890693401E-2</v>
      </c>
      <c r="W171" s="10">
        <f t="shared" ca="1" si="5"/>
        <v>2.4547424397361399E-2</v>
      </c>
    </row>
    <row r="172" spans="20:23">
      <c r="T172" s="7">
        <f t="shared" ca="1" si="6"/>
        <v>47030</v>
      </c>
      <c r="U172" s="3">
        <f ca="1">_xll.HLV5r3.Financial.Cache.GetValue(IRCurve6m,T172)</f>
        <v>0.79589115598752158</v>
      </c>
      <c r="V172" s="10">
        <f t="shared" ca="1" si="7"/>
        <v>3.0170516125027563E-2</v>
      </c>
      <c r="W172" s="10">
        <f t="shared" ca="1" si="5"/>
        <v>2.4597038420948972E-2</v>
      </c>
    </row>
    <row r="173" spans="20:23">
      <c r="T173" s="7">
        <f t="shared" ca="1" si="6"/>
        <v>47060</v>
      </c>
      <c r="U173" s="3">
        <f ca="1">_xll.HLV5r3.Financial.Cache.GetValue(IRCurve6m,T173)</f>
        <v>0.79391594625197581</v>
      </c>
      <c r="V173" s="10">
        <f t="shared" ca="1" si="7"/>
        <v>3.0269852322015251E-2</v>
      </c>
      <c r="W173" s="10">
        <f t="shared" ca="1" si="5"/>
        <v>2.4646651829578432E-2</v>
      </c>
    </row>
    <row r="174" spans="20:23">
      <c r="T174" s="7">
        <f t="shared" ca="1" si="6"/>
        <v>47090</v>
      </c>
      <c r="U174" s="3">
        <f ca="1">_xll.HLV5r3.Financial.Cache.GetValue(IRCurve6m,T174)</f>
        <v>0.79193918874265179</v>
      </c>
      <c r="V174" s="10">
        <f t="shared" ca="1" si="7"/>
        <v>3.0369187481378217E-2</v>
      </c>
      <c r="W174" s="10">
        <f t="shared" ca="1" si="5"/>
        <v>2.4696264623263246E-2</v>
      </c>
    </row>
    <row r="175" spans="20:23">
      <c r="T175" s="7">
        <f t="shared" ca="1" si="6"/>
        <v>47120</v>
      </c>
      <c r="U175" s="3">
        <f ca="1">_xll.HLV5r3.Financial.Cache.GetValue(IRCurve6m,T175)</f>
        <v>0.78996091959105452</v>
      </c>
      <c r="V175" s="10">
        <f t="shared" ca="1" si="7"/>
        <v>3.046852160344064E-2</v>
      </c>
      <c r="W175" s="10">
        <f t="shared" ca="1" si="5"/>
        <v>2.4745876802019565E-2</v>
      </c>
    </row>
    <row r="176" spans="20:23">
      <c r="T176" s="7">
        <f t="shared" ca="1" si="6"/>
        <v>47150</v>
      </c>
      <c r="U176" s="3">
        <f ca="1">_xll.HLV5r3.Financial.Cache.GetValue(IRCurve6m,T176)</f>
        <v>0.78798117487457164</v>
      </c>
      <c r="V176" s="10">
        <f t="shared" ca="1" si="7"/>
        <v>3.0567854688121471E-2</v>
      </c>
      <c r="W176" s="10">
        <f t="shared" ca="1" si="5"/>
        <v>2.4795488365862605E-2</v>
      </c>
    </row>
    <row r="177" spans="20:23">
      <c r="T177" s="7">
        <f t="shared" ca="1" si="6"/>
        <v>47180</v>
      </c>
      <c r="U177" s="3">
        <f ca="1">_xll.HLV5r3.Financial.Cache.GetValue(IRCurve6m,T177)</f>
        <v>0.7859999906154268</v>
      </c>
      <c r="V177" s="10">
        <f t="shared" ca="1" si="7"/>
        <v>3.0667186735445034E-2</v>
      </c>
      <c r="W177" s="10">
        <f t="shared" ca="1" si="5"/>
        <v>2.4845099314807603E-2</v>
      </c>
    </row>
    <row r="178" spans="20:23">
      <c r="T178" s="7">
        <f t="shared" ca="1" si="6"/>
        <v>47210</v>
      </c>
      <c r="U178" s="3">
        <f ca="1">_xll.HLV5r3.Financial.Cache.GetValue(IRCurve6m,T178)</f>
        <v>0.78401740277964427</v>
      </c>
      <c r="V178" s="10">
        <f t="shared" ca="1" si="7"/>
        <v>3.0766517745441035E-2</v>
      </c>
      <c r="W178" s="10">
        <f t="shared" ca="1" si="5"/>
        <v>2.4894709648869837E-2</v>
      </c>
    </row>
    <row r="179" spans="20:23">
      <c r="T179" s="7">
        <f t="shared" ca="1" si="6"/>
        <v>47240</v>
      </c>
      <c r="U179" s="3">
        <f ca="1">_xll.HLV5r3.Financial.Cache.GetValue(IRCurve6m,T179)</f>
        <v>0.78203344727601976</v>
      </c>
      <c r="V179" s="10"/>
      <c r="W179" s="10">
        <f t="shared" ca="1" si="5"/>
        <v>2.4944319368064509E-2</v>
      </c>
    </row>
    <row r="180" spans="20:23">
      <c r="T180" s="6"/>
      <c r="U180" s="6"/>
      <c r="V180" s="6"/>
      <c r="W180" s="6"/>
    </row>
    <row r="181" spans="20:23">
      <c r="T181" s="6"/>
      <c r="U181" s="6"/>
      <c r="V181" s="6"/>
      <c r="W181" s="6"/>
    </row>
    <row r="182" spans="20:23">
      <c r="T182" s="6"/>
      <c r="U182" s="6"/>
      <c r="V182" s="6"/>
      <c r="W182" s="6"/>
    </row>
    <row r="183" spans="20:23">
      <c r="T183" s="6"/>
      <c r="U183" s="6"/>
      <c r="V183" s="6"/>
      <c r="W183" s="6"/>
    </row>
    <row r="184" spans="20:23">
      <c r="T184" s="6"/>
      <c r="U184" s="6"/>
      <c r="V184" s="6"/>
      <c r="W184" s="6"/>
    </row>
    <row r="185" spans="20:23">
      <c r="T185" s="6"/>
      <c r="U185" s="6"/>
      <c r="V185" s="6"/>
      <c r="W185" s="6"/>
    </row>
    <row r="186" spans="20:23">
      <c r="T186" s="6"/>
      <c r="U186" s="6"/>
      <c r="V186" s="6"/>
      <c r="W186" s="6"/>
    </row>
    <row r="187" spans="20:23">
      <c r="T187" s="6"/>
      <c r="U187" s="6"/>
      <c r="V187" s="6"/>
      <c r="W187" s="6"/>
    </row>
    <row r="188" spans="20:23">
      <c r="T188" s="6"/>
      <c r="U188" s="6"/>
      <c r="V188" s="6"/>
      <c r="W188" s="6"/>
    </row>
    <row r="189" spans="20:23">
      <c r="T189" s="6"/>
      <c r="U189" s="6"/>
      <c r="V189" s="6"/>
      <c r="W189" s="6"/>
    </row>
    <row r="190" spans="20:23">
      <c r="T190" s="6"/>
      <c r="U190" s="6"/>
      <c r="V190" s="6"/>
      <c r="W190" s="6"/>
    </row>
    <row r="191" spans="20:23">
      <c r="T191" s="6"/>
      <c r="U191" s="6"/>
      <c r="V191" s="6"/>
      <c r="W191" s="6"/>
    </row>
    <row r="192" spans="20:23">
      <c r="T192" s="6"/>
      <c r="U192" s="6"/>
      <c r="V192" s="6"/>
      <c r="W192" s="6"/>
    </row>
    <row r="193" spans="20:23">
      <c r="T193" s="6"/>
      <c r="U193" s="6"/>
      <c r="V193" s="6"/>
      <c r="W193" s="6"/>
    </row>
    <row r="194" spans="20:23">
      <c r="T194" s="6"/>
      <c r="U194" s="6"/>
      <c r="V194" s="6"/>
      <c r="W194" s="6"/>
    </row>
    <row r="195" spans="20:23">
      <c r="T195" s="6"/>
      <c r="U195" s="6"/>
      <c r="V195" s="6"/>
      <c r="W195" s="6"/>
    </row>
    <row r="196" spans="20:23">
      <c r="T196" s="6"/>
      <c r="V196" s="6"/>
      <c r="W196" s="6"/>
    </row>
    <row r="197" spans="20:23">
      <c r="T197" s="6"/>
      <c r="V197" s="6"/>
      <c r="W197" s="6"/>
    </row>
    <row r="198" spans="20:23">
      <c r="T198" s="6"/>
      <c r="V198" s="6"/>
      <c r="W198" s="6"/>
    </row>
    <row r="199" spans="20:23">
      <c r="T199" s="6"/>
      <c r="V199" s="6"/>
      <c r="W199" s="6"/>
    </row>
    <row r="200" spans="20:23">
      <c r="T200" s="6"/>
      <c r="V200" s="6"/>
      <c r="W200" s="6"/>
    </row>
    <row r="201" spans="20:23">
      <c r="T201" s="6"/>
      <c r="V201" s="6"/>
      <c r="W201" s="6"/>
    </row>
    <row r="202" spans="20:23">
      <c r="T202" s="6"/>
      <c r="V202" s="6"/>
      <c r="W202" s="6"/>
    </row>
  </sheetData>
  <protectedRanges>
    <protectedRange sqref="G6:G7" name="Range1_2_1"/>
    <protectedRange sqref="K6:K7" name="Range1_2_1_2"/>
    <protectedRange sqref="U4 U2" name="Range2_1"/>
    <protectedRange sqref="D13" name="Range2_1_2"/>
  </protectedRanges>
  <phoneticPr fontId="10" type="noConversion"/>
  <dataValidations count="2">
    <dataValidation type="list" allowBlank="1" showInputMessage="1" showErrorMessage="1" sqref="K6" xr:uid="{00000000-0002-0000-0100-000000000000}">
      <formula1>Frequency</formula1>
    </dataValidation>
    <dataValidation type="list" allowBlank="1" showInputMessage="1" showErrorMessage="1" sqref="K7" xr:uid="{00000000-0002-0000-0100-000001000000}">
      <formula1>DayCount</formula1>
    </dataValidation>
  </dataValidations>
  <hyperlinks>
    <hyperlink ref="J50" r:id="rId1" display="alex.watt@nab.com.au" xr:uid="{00000000-0004-0000-0100-000000000000}"/>
  </hyperlinks>
  <pageMargins left="0.75" right="0.75" top="1" bottom="1" header="0.5" footer="0.5"/>
  <pageSetup orientation="portrait" r:id="rId2"/>
  <headerFooter alignWithMargins="0"/>
  <drawing r:id="rId3"/>
  <legacyDrawing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02"/>
  <sheetViews>
    <sheetView workbookViewId="0">
      <selection activeCell="D6" sqref="D6"/>
    </sheetView>
  </sheetViews>
  <sheetFormatPr defaultRowHeight="12.75"/>
  <cols>
    <col min="4" max="4" width="15.140625" bestFit="1" customWidth="1"/>
  </cols>
  <sheetData>
    <row r="1" spans="2:10">
      <c r="B1" s="3"/>
      <c r="C1" s="3"/>
      <c r="D1" s="3"/>
      <c r="E1" s="3"/>
      <c r="F1" s="3"/>
      <c r="G1" s="3"/>
      <c r="H1" s="3"/>
      <c r="I1" s="3"/>
      <c r="J1" s="3"/>
    </row>
    <row r="2" spans="2:10">
      <c r="B2" s="24"/>
      <c r="C2" s="24"/>
      <c r="D2" s="24"/>
      <c r="E2" s="24"/>
      <c r="F2" s="24"/>
      <c r="G2" s="24"/>
      <c r="H2" s="24"/>
      <c r="I2" s="24"/>
      <c r="J2" s="3"/>
    </row>
    <row r="3" spans="2:10" ht="23.25" thickBot="1">
      <c r="B3" s="25"/>
      <c r="C3" s="25"/>
      <c r="D3" s="36">
        <v>39336</v>
      </c>
      <c r="E3" s="25" t="s">
        <v>43</v>
      </c>
      <c r="F3" s="25"/>
      <c r="G3" s="25"/>
      <c r="H3" s="25"/>
      <c r="I3" s="25"/>
      <c r="J3" s="4"/>
    </row>
    <row r="4" spans="2:10" ht="14.25" thickTop="1" thickBot="1">
      <c r="B4" s="20"/>
      <c r="C4" s="20"/>
      <c r="D4" s="20"/>
      <c r="E4" s="20"/>
      <c r="F4" s="20"/>
      <c r="G4" s="20"/>
      <c r="H4" s="20"/>
      <c r="I4" s="20"/>
      <c r="J4" s="4"/>
    </row>
    <row r="5" spans="2:10">
      <c r="B5" s="1"/>
      <c r="C5" s="26" t="s">
        <v>33</v>
      </c>
      <c r="D5" s="26" t="s">
        <v>34</v>
      </c>
      <c r="E5" s="26" t="s">
        <v>35</v>
      </c>
      <c r="F5" s="44"/>
      <c r="G5" s="26" t="s">
        <v>113</v>
      </c>
      <c r="H5" s="44"/>
      <c r="I5" s="1"/>
      <c r="J5" s="4"/>
    </row>
    <row r="6" spans="2:10">
      <c r="B6" s="1"/>
      <c r="C6" s="50" t="s">
        <v>25</v>
      </c>
      <c r="D6" s="46" t="s">
        <v>36</v>
      </c>
      <c r="E6" s="44" t="s">
        <v>30</v>
      </c>
      <c r="F6" s="44"/>
      <c r="G6" s="80" t="s">
        <v>105</v>
      </c>
      <c r="H6" s="44"/>
      <c r="I6" s="45"/>
      <c r="J6" s="4"/>
    </row>
    <row r="7" spans="2:10">
      <c r="B7" s="1"/>
      <c r="C7" s="50" t="s">
        <v>45</v>
      </c>
      <c r="D7" s="46" t="s">
        <v>31</v>
      </c>
      <c r="E7" s="44" t="s">
        <v>29</v>
      </c>
      <c r="F7" s="44"/>
      <c r="G7" s="81" t="s">
        <v>100</v>
      </c>
      <c r="H7" s="44"/>
      <c r="I7" s="44"/>
      <c r="J7" s="4"/>
    </row>
    <row r="8" spans="2:10">
      <c r="B8" s="1"/>
      <c r="C8" s="50" t="s">
        <v>22</v>
      </c>
      <c r="D8" s="46" t="s">
        <v>37</v>
      </c>
      <c r="E8" s="44" t="s">
        <v>32</v>
      </c>
      <c r="F8" s="44"/>
      <c r="G8" s="81" t="s">
        <v>106</v>
      </c>
      <c r="H8" s="44"/>
      <c r="I8" s="44"/>
      <c r="J8" s="4"/>
    </row>
    <row r="9" spans="2:10">
      <c r="B9" s="1"/>
      <c r="C9" s="50" t="s">
        <v>53</v>
      </c>
      <c r="D9" s="46" t="s">
        <v>38</v>
      </c>
      <c r="E9" s="44"/>
      <c r="F9" s="44"/>
      <c r="G9" s="81" t="s">
        <v>107</v>
      </c>
      <c r="H9" s="44"/>
      <c r="I9" s="44"/>
      <c r="J9" s="4"/>
    </row>
    <row r="10" spans="2:10">
      <c r="B10" s="1"/>
      <c r="C10" s="50" t="s">
        <v>24</v>
      </c>
      <c r="D10" s="46" t="s">
        <v>39</v>
      </c>
      <c r="E10" s="44"/>
      <c r="F10" s="44"/>
      <c r="G10" s="81" t="s">
        <v>108</v>
      </c>
      <c r="H10" s="44"/>
      <c r="I10" s="44"/>
      <c r="J10" s="4"/>
    </row>
    <row r="11" spans="2:10">
      <c r="B11" s="1"/>
      <c r="C11" s="50" t="s">
        <v>54</v>
      </c>
      <c r="D11" s="46" t="s">
        <v>40</v>
      </c>
      <c r="E11" s="44"/>
      <c r="F11" s="44"/>
      <c r="G11" s="81" t="s">
        <v>109</v>
      </c>
      <c r="H11" s="44"/>
      <c r="I11" s="44"/>
      <c r="J11" s="4"/>
    </row>
    <row r="12" spans="2:10">
      <c r="B12" s="1"/>
      <c r="C12" s="50" t="s">
        <v>55</v>
      </c>
      <c r="D12" s="46" t="s">
        <v>41</v>
      </c>
      <c r="E12" s="44"/>
      <c r="F12" s="44"/>
      <c r="G12" s="81" t="s">
        <v>110</v>
      </c>
      <c r="H12" s="44"/>
      <c r="I12" s="44"/>
      <c r="J12" s="4"/>
    </row>
    <row r="13" spans="2:10">
      <c r="B13" s="1"/>
      <c r="C13" s="5"/>
      <c r="D13" s="46" t="s">
        <v>42</v>
      </c>
      <c r="E13" s="44"/>
      <c r="F13" s="44"/>
      <c r="G13" s="81" t="s">
        <v>111</v>
      </c>
      <c r="H13" s="44"/>
      <c r="I13" s="44"/>
      <c r="J13" s="4"/>
    </row>
    <row r="14" spans="2:10">
      <c r="B14" s="1"/>
      <c r="C14" s="5"/>
      <c r="D14" s="44"/>
      <c r="E14" s="44"/>
      <c r="F14" s="44"/>
      <c r="G14" s="81" t="s">
        <v>112</v>
      </c>
      <c r="H14" s="44"/>
      <c r="I14" s="44"/>
      <c r="J14" s="4"/>
    </row>
    <row r="15" spans="2:10">
      <c r="B15" s="1"/>
      <c r="C15" s="5"/>
      <c r="D15" s="44"/>
      <c r="E15" s="44"/>
      <c r="F15" s="44"/>
      <c r="G15" s="82" t="s">
        <v>104</v>
      </c>
      <c r="H15" s="44"/>
      <c r="I15" s="44"/>
      <c r="J15" s="4"/>
    </row>
    <row r="16" spans="2:10">
      <c r="B16" s="1"/>
      <c r="C16" s="5"/>
      <c r="D16" s="44"/>
      <c r="E16" s="44"/>
      <c r="F16" s="44"/>
      <c r="G16" s="44"/>
      <c r="H16" s="44"/>
      <c r="I16" s="44"/>
      <c r="J16" s="4"/>
    </row>
    <row r="17" spans="2:10">
      <c r="B17" s="1"/>
      <c r="C17" s="5"/>
      <c r="D17" s="44"/>
      <c r="E17" s="44"/>
      <c r="F17" s="44"/>
      <c r="G17" s="44"/>
      <c r="H17" s="44"/>
      <c r="I17" s="44"/>
      <c r="J17" s="4"/>
    </row>
    <row r="18" spans="2:10">
      <c r="B18" s="1"/>
      <c r="C18" s="5"/>
      <c r="D18" s="44"/>
      <c r="E18" s="44"/>
      <c r="F18" s="44"/>
      <c r="G18" s="44"/>
      <c r="H18" s="44"/>
      <c r="I18" s="44"/>
      <c r="J18" s="4"/>
    </row>
    <row r="19" spans="2:10">
      <c r="B19" s="1"/>
      <c r="C19" s="5"/>
      <c r="D19" s="44"/>
      <c r="E19" s="44"/>
      <c r="F19" s="44"/>
      <c r="G19" s="44"/>
      <c r="H19" s="44"/>
      <c r="I19" s="44"/>
      <c r="J19" s="4"/>
    </row>
    <row r="20" spans="2:10">
      <c r="B20" s="1"/>
      <c r="C20" s="5"/>
      <c r="D20" s="44"/>
      <c r="E20" s="44"/>
      <c r="F20" s="44"/>
      <c r="G20" s="44"/>
      <c r="H20" s="44"/>
      <c r="I20" s="44"/>
      <c r="J20" s="4"/>
    </row>
    <row r="21" spans="2:10">
      <c r="B21" s="1"/>
      <c r="C21" s="5"/>
      <c r="D21" s="44"/>
      <c r="E21" s="44"/>
      <c r="F21" s="44"/>
      <c r="G21" s="44"/>
      <c r="H21" s="44"/>
      <c r="I21" s="44"/>
      <c r="J21" s="4"/>
    </row>
    <row r="22" spans="2:10">
      <c r="B22" s="1"/>
      <c r="C22" s="5"/>
      <c r="D22" s="44"/>
      <c r="E22" s="44"/>
      <c r="F22" s="44"/>
      <c r="G22" s="44"/>
      <c r="H22" s="44"/>
      <c r="I22" s="44"/>
      <c r="J22" s="4"/>
    </row>
    <row r="23" spans="2:10">
      <c r="B23" s="1"/>
      <c r="C23" s="5"/>
      <c r="D23" s="5"/>
      <c r="E23" s="44"/>
      <c r="F23" s="44"/>
      <c r="G23" s="44"/>
      <c r="H23" s="44"/>
      <c r="I23" s="44"/>
      <c r="J23" s="4"/>
    </row>
    <row r="24" spans="2:10">
      <c r="B24" s="1"/>
      <c r="C24" s="5"/>
      <c r="D24" s="44"/>
      <c r="E24" s="44"/>
      <c r="F24" s="44"/>
      <c r="G24" s="44"/>
      <c r="H24" s="44"/>
      <c r="I24" s="44"/>
      <c r="J24" s="4"/>
    </row>
    <row r="25" spans="2:10">
      <c r="B25" s="1"/>
      <c r="C25" s="5"/>
      <c r="D25" s="44"/>
      <c r="E25" s="44"/>
      <c r="F25" s="44"/>
      <c r="G25" s="44"/>
      <c r="H25" s="44"/>
      <c r="I25" s="44"/>
      <c r="J25" s="4"/>
    </row>
    <row r="26" spans="2:10">
      <c r="B26" s="1"/>
      <c r="C26" s="5"/>
      <c r="D26" s="44"/>
      <c r="E26" s="44"/>
      <c r="F26" s="44"/>
      <c r="G26" s="44"/>
      <c r="H26" s="44"/>
      <c r="I26" s="44"/>
      <c r="J26" s="4"/>
    </row>
    <row r="27" spans="2:10">
      <c r="B27" s="1"/>
      <c r="C27" s="5"/>
      <c r="D27" s="44"/>
      <c r="E27" s="44"/>
      <c r="F27" s="44"/>
      <c r="G27" s="44"/>
      <c r="H27" s="44"/>
      <c r="I27" s="44"/>
      <c r="J27" s="4"/>
    </row>
    <row r="28" spans="2:10">
      <c r="B28" s="1"/>
      <c r="C28" s="5"/>
      <c r="D28" s="44"/>
      <c r="E28" s="44"/>
      <c r="F28" s="44"/>
      <c r="G28" s="44"/>
      <c r="H28" s="44"/>
      <c r="I28" s="44"/>
      <c r="J28" s="4"/>
    </row>
    <row r="29" spans="2:10">
      <c r="B29" s="1"/>
      <c r="C29" s="5"/>
      <c r="D29" s="44"/>
      <c r="E29" s="44"/>
      <c r="F29" s="44"/>
      <c r="G29" s="44"/>
      <c r="H29" s="44"/>
      <c r="I29" s="44"/>
      <c r="J29" s="4"/>
    </row>
    <row r="30" spans="2:10">
      <c r="B30" s="1"/>
      <c r="C30" s="5"/>
      <c r="D30" s="44"/>
      <c r="E30" s="44"/>
      <c r="F30" s="44"/>
      <c r="G30" s="44"/>
      <c r="H30" s="44"/>
      <c r="I30" s="44"/>
      <c r="J30" s="4"/>
    </row>
    <row r="31" spans="2:10">
      <c r="B31" s="1"/>
      <c r="C31" s="5"/>
      <c r="D31" s="44"/>
      <c r="E31" s="44"/>
      <c r="F31" s="44"/>
      <c r="G31" s="44"/>
      <c r="H31" s="44"/>
      <c r="I31" s="44"/>
      <c r="J31" s="4"/>
    </row>
    <row r="32" spans="2:10">
      <c r="B32" s="1"/>
      <c r="C32" s="5"/>
      <c r="D32" s="44"/>
      <c r="E32" s="44"/>
      <c r="F32" s="44"/>
      <c r="G32" s="44"/>
      <c r="H32" s="44"/>
      <c r="I32" s="44"/>
      <c r="J32" s="4"/>
    </row>
    <row r="33" spans="2:10">
      <c r="B33" s="1"/>
      <c r="C33" s="5"/>
      <c r="D33" s="44"/>
      <c r="E33" s="44"/>
      <c r="F33" s="44"/>
      <c r="G33" s="44"/>
      <c r="H33" s="44"/>
      <c r="I33" s="44"/>
      <c r="J33" s="4"/>
    </row>
    <row r="34" spans="2:10">
      <c r="B34" s="1"/>
      <c r="C34" s="5"/>
      <c r="D34" s="48"/>
      <c r="E34" s="48"/>
      <c r="F34" s="48"/>
      <c r="G34" s="44"/>
      <c r="H34" s="44"/>
      <c r="I34" s="44"/>
      <c r="J34" s="4"/>
    </row>
    <row r="35" spans="2:10">
      <c r="B35" s="1"/>
      <c r="C35" s="5"/>
      <c r="D35" s="44"/>
      <c r="E35" s="44"/>
      <c r="F35" s="44"/>
      <c r="G35" s="44"/>
      <c r="H35" s="44"/>
      <c r="I35" s="44"/>
      <c r="J35" s="4"/>
    </row>
    <row r="36" spans="2:10">
      <c r="B36" s="1"/>
      <c r="C36" s="5"/>
      <c r="D36" s="44"/>
      <c r="E36" s="44"/>
      <c r="F36" s="44"/>
      <c r="G36" s="44"/>
      <c r="H36" s="44"/>
      <c r="I36" s="44"/>
      <c r="J36" s="4"/>
    </row>
    <row r="37" spans="2:10">
      <c r="B37" s="1"/>
      <c r="C37" s="5"/>
      <c r="D37" s="44"/>
      <c r="E37" s="44"/>
      <c r="F37" s="44"/>
      <c r="G37" s="44"/>
      <c r="H37" s="44"/>
      <c r="I37" s="44"/>
      <c r="J37" s="4"/>
    </row>
    <row r="38" spans="2:10">
      <c r="B38" s="1"/>
      <c r="C38" s="5"/>
      <c r="D38" s="44"/>
      <c r="E38" s="44"/>
      <c r="F38" s="44"/>
      <c r="G38" s="44"/>
      <c r="H38" s="44"/>
      <c r="I38" s="44"/>
      <c r="J38" s="4"/>
    </row>
    <row r="39" spans="2:10">
      <c r="B39" s="1"/>
      <c r="C39" s="5"/>
      <c r="D39" s="44"/>
      <c r="E39" s="44"/>
      <c r="F39" s="44"/>
      <c r="G39" s="44"/>
      <c r="H39" s="47"/>
      <c r="I39" s="1"/>
      <c r="J39" s="4"/>
    </row>
    <row r="40" spans="2:10">
      <c r="B40" s="1"/>
      <c r="C40" s="5"/>
      <c r="D40" s="44"/>
      <c r="E40" s="44"/>
      <c r="F40" s="44"/>
      <c r="G40" s="44"/>
      <c r="H40" s="47"/>
      <c r="I40" s="1"/>
      <c r="J40" s="4"/>
    </row>
    <row r="41" spans="2:10">
      <c r="B41" s="1"/>
      <c r="C41" s="5"/>
      <c r="D41" s="44"/>
      <c r="E41" s="44"/>
      <c r="F41" s="44"/>
      <c r="G41" s="44"/>
      <c r="H41" s="47"/>
      <c r="I41" s="1"/>
      <c r="J41" s="4"/>
    </row>
    <row r="42" spans="2:10">
      <c r="B42" s="1"/>
      <c r="C42" s="5"/>
      <c r="D42" s="44"/>
      <c r="E42" s="44"/>
      <c r="F42" s="44"/>
      <c r="G42" s="44"/>
      <c r="H42" s="47"/>
      <c r="I42" s="1"/>
      <c r="J42" s="4"/>
    </row>
    <row r="43" spans="2:10">
      <c r="B43" s="1"/>
      <c r="C43" s="5"/>
      <c r="D43" s="44"/>
      <c r="E43" s="44"/>
      <c r="F43" s="44"/>
      <c r="G43" s="44"/>
      <c r="H43" s="47"/>
      <c r="I43" s="1"/>
      <c r="J43" s="4"/>
    </row>
    <row r="44" spans="2:10">
      <c r="B44" s="1"/>
      <c r="C44" s="5"/>
      <c r="D44" s="44"/>
      <c r="E44" s="44"/>
      <c r="F44" s="44"/>
      <c r="G44" s="44"/>
      <c r="H44" s="47"/>
      <c r="I44" s="1"/>
      <c r="J44" s="4"/>
    </row>
    <row r="45" spans="2:10">
      <c r="B45" s="1"/>
      <c r="C45" s="5"/>
      <c r="D45" s="44"/>
      <c r="E45" s="44"/>
      <c r="F45" s="44"/>
      <c r="G45" s="44"/>
      <c r="H45" s="47"/>
      <c r="I45" s="1"/>
      <c r="J45" s="4"/>
    </row>
    <row r="46" spans="2:10">
      <c r="B46" s="23"/>
      <c r="C46" s="5"/>
      <c r="D46" s="5"/>
      <c r="E46" s="5"/>
      <c r="F46" s="5"/>
      <c r="G46" s="1"/>
      <c r="H46" s="1"/>
      <c r="I46" s="1"/>
      <c r="J46" s="4"/>
    </row>
    <row r="47" spans="2:10">
      <c r="B47" s="5"/>
      <c r="C47" s="5"/>
      <c r="D47" s="1"/>
      <c r="E47" s="1"/>
      <c r="F47" s="1"/>
      <c r="G47" s="1"/>
      <c r="H47" s="1"/>
      <c r="I47" s="1"/>
      <c r="J47" s="4"/>
    </row>
    <row r="48" spans="2:10">
      <c r="B48" s="1"/>
      <c r="C48" s="1"/>
      <c r="D48" s="1"/>
      <c r="E48" s="1"/>
      <c r="F48" s="1"/>
      <c r="G48" s="1"/>
      <c r="H48" s="1"/>
      <c r="I48" s="22"/>
      <c r="J48" s="4"/>
    </row>
    <row r="49" spans="2:13">
      <c r="B49" s="4"/>
      <c r="C49" s="4"/>
      <c r="D49" s="4"/>
      <c r="E49" s="4"/>
      <c r="F49" s="4"/>
      <c r="G49" s="4"/>
      <c r="H49" s="4"/>
      <c r="I49" s="4"/>
      <c r="J49" s="4"/>
      <c r="K49" s="3"/>
      <c r="L49" s="3"/>
      <c r="M49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7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7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7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7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7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7"/>
    </row>
    <row r="65" spans="13:13">
      <c r="M65" s="7"/>
    </row>
    <row r="66" spans="13:13">
      <c r="M66" s="7"/>
    </row>
    <row r="67" spans="13:13">
      <c r="M67" s="7"/>
    </row>
    <row r="68" spans="13:13">
      <c r="M68" s="7"/>
    </row>
    <row r="69" spans="13:13">
      <c r="M69" s="7"/>
    </row>
    <row r="70" spans="13:13">
      <c r="M70" s="7"/>
    </row>
    <row r="71" spans="13:13">
      <c r="M71" s="7"/>
    </row>
    <row r="72" spans="13:13">
      <c r="M72" s="7"/>
    </row>
    <row r="73" spans="13:13">
      <c r="M73" s="7"/>
    </row>
    <row r="74" spans="13:13">
      <c r="M74" s="7"/>
    </row>
    <row r="75" spans="13:13">
      <c r="M75" s="7"/>
    </row>
    <row r="76" spans="13:13">
      <c r="M76" s="7"/>
    </row>
    <row r="77" spans="13:13">
      <c r="M77" s="7"/>
    </row>
    <row r="78" spans="13:13">
      <c r="M78" s="7"/>
    </row>
    <row r="79" spans="13:13">
      <c r="M79" s="7"/>
    </row>
    <row r="80" spans="13:13">
      <c r="M80" s="7"/>
    </row>
    <row r="81" spans="13:13">
      <c r="M81" s="7"/>
    </row>
    <row r="82" spans="13:13">
      <c r="M82" s="7"/>
    </row>
    <row r="83" spans="13:13">
      <c r="M83" s="7"/>
    </row>
    <row r="84" spans="13:13">
      <c r="M84" s="7"/>
    </row>
    <row r="85" spans="13:13">
      <c r="M85" s="7"/>
    </row>
    <row r="86" spans="13:13">
      <c r="M86" s="7"/>
    </row>
    <row r="87" spans="13:13">
      <c r="M87" s="7"/>
    </row>
    <row r="88" spans="13:13">
      <c r="M88" s="7"/>
    </row>
    <row r="89" spans="13:13">
      <c r="M89" s="7"/>
    </row>
    <row r="90" spans="13:13">
      <c r="M90" s="7"/>
    </row>
    <row r="91" spans="13:13">
      <c r="M91" s="7"/>
    </row>
    <row r="92" spans="13:13">
      <c r="M92" s="7"/>
    </row>
    <row r="93" spans="13:13">
      <c r="M93" s="7"/>
    </row>
    <row r="94" spans="13:13">
      <c r="M94" s="7"/>
    </row>
    <row r="95" spans="13:13">
      <c r="M95" s="7"/>
    </row>
    <row r="96" spans="13:13">
      <c r="M96" s="7"/>
    </row>
    <row r="97" spans="13:13">
      <c r="M97" s="7"/>
    </row>
    <row r="98" spans="13:13">
      <c r="M98" s="7"/>
    </row>
    <row r="99" spans="13:13">
      <c r="M99" s="7"/>
    </row>
    <row r="100" spans="13:13">
      <c r="M100" s="7"/>
    </row>
    <row r="101" spans="13:13">
      <c r="M101" s="7"/>
    </row>
    <row r="102" spans="13:13">
      <c r="M102" s="7"/>
    </row>
    <row r="103" spans="13:13">
      <c r="M103" s="7"/>
    </row>
    <row r="104" spans="13:13">
      <c r="M104" s="7"/>
    </row>
    <row r="105" spans="13:13">
      <c r="M105" s="7"/>
    </row>
    <row r="106" spans="13:13">
      <c r="M106" s="7"/>
    </row>
    <row r="107" spans="13:13">
      <c r="M107" s="7"/>
    </row>
    <row r="108" spans="13:13">
      <c r="M108" s="7"/>
    </row>
    <row r="109" spans="13:13">
      <c r="M109" s="7"/>
    </row>
    <row r="110" spans="13:13">
      <c r="M110" s="7"/>
    </row>
    <row r="111" spans="13:13">
      <c r="M111" s="7"/>
    </row>
    <row r="112" spans="13:13">
      <c r="M112" s="7"/>
    </row>
    <row r="113" spans="13:13">
      <c r="M113" s="7"/>
    </row>
    <row r="114" spans="13:13">
      <c r="M114" s="7"/>
    </row>
    <row r="115" spans="13:13">
      <c r="M115" s="7"/>
    </row>
    <row r="116" spans="13:13">
      <c r="M116" s="7"/>
    </row>
    <row r="117" spans="13:13">
      <c r="M117" s="7"/>
    </row>
    <row r="118" spans="13:13">
      <c r="M118" s="7"/>
    </row>
    <row r="119" spans="13:13">
      <c r="M119" s="7"/>
    </row>
    <row r="120" spans="13:13">
      <c r="M120" s="7"/>
    </row>
    <row r="121" spans="13:13">
      <c r="M121" s="7"/>
    </row>
    <row r="122" spans="13:13">
      <c r="M122" s="7"/>
    </row>
    <row r="123" spans="13:13">
      <c r="M123" s="7"/>
    </row>
    <row r="124" spans="13:13">
      <c r="M124" s="7"/>
    </row>
    <row r="125" spans="13:13">
      <c r="M125" s="7"/>
    </row>
    <row r="126" spans="13:13">
      <c r="M126" s="7"/>
    </row>
    <row r="127" spans="13:13">
      <c r="M127" s="7"/>
    </row>
    <row r="128" spans="13:13">
      <c r="M128" s="7"/>
    </row>
    <row r="129" spans="13:13">
      <c r="M129" s="7"/>
    </row>
    <row r="130" spans="13:13">
      <c r="M130" s="7"/>
    </row>
    <row r="131" spans="13:13">
      <c r="M131" s="7"/>
    </row>
    <row r="132" spans="13:13">
      <c r="M132" s="7"/>
    </row>
    <row r="133" spans="13:13">
      <c r="M133" s="7"/>
    </row>
    <row r="134" spans="13:13">
      <c r="M134" s="7"/>
    </row>
    <row r="135" spans="13:13">
      <c r="M135" s="7"/>
    </row>
    <row r="136" spans="13:13">
      <c r="M136" s="7"/>
    </row>
    <row r="137" spans="13:13">
      <c r="M137" s="7"/>
    </row>
    <row r="138" spans="13:13">
      <c r="M138" s="7"/>
    </row>
    <row r="139" spans="13:13">
      <c r="M139" s="7"/>
    </row>
    <row r="140" spans="13:13">
      <c r="M140" s="7"/>
    </row>
    <row r="141" spans="13:13">
      <c r="M141" s="7"/>
    </row>
    <row r="142" spans="13:13">
      <c r="M142" s="7"/>
    </row>
    <row r="143" spans="13:13">
      <c r="M143" s="7"/>
    </row>
    <row r="144" spans="13:13">
      <c r="M144" s="7"/>
    </row>
    <row r="145" spans="13:13">
      <c r="M145" s="7"/>
    </row>
    <row r="146" spans="13:13">
      <c r="M146" s="7"/>
    </row>
    <row r="147" spans="13:13">
      <c r="M147" s="7"/>
    </row>
    <row r="148" spans="13:13">
      <c r="M148" s="7"/>
    </row>
    <row r="149" spans="13:13">
      <c r="M149" s="7"/>
    </row>
    <row r="150" spans="13:13">
      <c r="M150" s="7"/>
    </row>
    <row r="151" spans="13:13">
      <c r="M151" s="7"/>
    </row>
    <row r="152" spans="13:13">
      <c r="M152" s="7"/>
    </row>
    <row r="153" spans="13:13">
      <c r="M153" s="7"/>
    </row>
    <row r="154" spans="13:13">
      <c r="M154" s="7"/>
    </row>
    <row r="155" spans="13:13">
      <c r="M155" s="7"/>
    </row>
    <row r="156" spans="13:13">
      <c r="M156" s="7"/>
    </row>
    <row r="157" spans="13:13">
      <c r="M157" s="7"/>
    </row>
    <row r="158" spans="13:13">
      <c r="M158" s="7"/>
    </row>
    <row r="159" spans="13:13">
      <c r="M159" s="7"/>
    </row>
    <row r="160" spans="13:13">
      <c r="M160" s="7"/>
    </row>
    <row r="161" spans="13:13">
      <c r="M161" s="7"/>
    </row>
    <row r="162" spans="13:13">
      <c r="M162" s="7"/>
    </row>
    <row r="163" spans="13:13">
      <c r="M163" s="7"/>
    </row>
    <row r="164" spans="13:13">
      <c r="M164" s="7"/>
    </row>
    <row r="165" spans="13:13">
      <c r="M165" s="7"/>
    </row>
    <row r="166" spans="13:13">
      <c r="M166" s="7"/>
    </row>
    <row r="167" spans="13:13">
      <c r="M167" s="7"/>
    </row>
    <row r="168" spans="13:13">
      <c r="M168" s="7"/>
    </row>
    <row r="169" spans="13:13">
      <c r="M169" s="7"/>
    </row>
    <row r="170" spans="13:13">
      <c r="M170" s="7"/>
    </row>
    <row r="171" spans="13:13">
      <c r="M171" s="7"/>
    </row>
    <row r="172" spans="13:13">
      <c r="M172" s="7"/>
    </row>
    <row r="173" spans="13:13">
      <c r="M173" s="7"/>
    </row>
    <row r="174" spans="13:13">
      <c r="M174" s="7"/>
    </row>
    <row r="175" spans="13:13">
      <c r="M175" s="7"/>
    </row>
    <row r="176" spans="13:13">
      <c r="M176" s="7"/>
    </row>
    <row r="177" spans="13:13">
      <c r="M177" s="7"/>
    </row>
    <row r="178" spans="13:13">
      <c r="M178" s="7"/>
    </row>
    <row r="179" spans="13:13">
      <c r="M179" s="7"/>
    </row>
    <row r="180" spans="13:13">
      <c r="M180" s="6"/>
    </row>
    <row r="181" spans="13:13">
      <c r="M181" s="6"/>
    </row>
    <row r="182" spans="13:13">
      <c r="M182" s="6"/>
    </row>
    <row r="183" spans="13:13">
      <c r="M183" s="6"/>
    </row>
    <row r="184" spans="13:13">
      <c r="M184" s="6"/>
    </row>
    <row r="185" spans="13:13">
      <c r="M185" s="6"/>
    </row>
    <row r="186" spans="13:13">
      <c r="M186" s="6"/>
    </row>
    <row r="187" spans="13:13">
      <c r="M187" s="6"/>
    </row>
    <row r="188" spans="13:13">
      <c r="M188" s="6"/>
    </row>
    <row r="189" spans="13:13">
      <c r="M189" s="6"/>
    </row>
    <row r="190" spans="13:13">
      <c r="M190" s="6"/>
    </row>
    <row r="191" spans="13:13">
      <c r="M191" s="6"/>
    </row>
    <row r="192" spans="13:13">
      <c r="M192" s="6"/>
    </row>
    <row r="193" spans="13:13">
      <c r="M193" s="6"/>
    </row>
    <row r="194" spans="13:13">
      <c r="M194" s="6"/>
    </row>
    <row r="195" spans="13:13">
      <c r="M195" s="6"/>
    </row>
    <row r="196" spans="13:13">
      <c r="M196" s="6"/>
    </row>
    <row r="197" spans="13:13">
      <c r="M197" s="6"/>
    </row>
    <row r="198" spans="13:13">
      <c r="M198" s="6"/>
    </row>
    <row r="199" spans="13:13">
      <c r="M199" s="6"/>
    </row>
    <row r="200" spans="13:13">
      <c r="M200" s="6"/>
    </row>
    <row r="201" spans="13:13">
      <c r="M201" s="6"/>
    </row>
    <row r="202" spans="13:13">
      <c r="M202" s="6"/>
    </row>
  </sheetData>
  <protectedRanges>
    <protectedRange sqref="G15 G6" name="Range2_1"/>
  </protectedRanges>
  <phoneticPr fontId="10" type="noConversion"/>
  <hyperlinks>
    <hyperlink ref="E68" r:id="rId1" display="alex.watt@nab.com.au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workbookViewId="0">
      <selection activeCell="E28" sqref="E28"/>
    </sheetView>
  </sheetViews>
  <sheetFormatPr defaultColWidth="9.140625" defaultRowHeight="12.75"/>
  <cols>
    <col min="1" max="3" width="11.7109375" style="54" customWidth="1"/>
    <col min="4" max="4" width="16.7109375" style="54" bestFit="1" customWidth="1"/>
    <col min="5" max="5" width="11.7109375" style="54" customWidth="1"/>
    <col min="6" max="16384" width="9.140625" style="54"/>
  </cols>
  <sheetData>
    <row r="1" spans="1:5" ht="13.5" thickBot="1">
      <c r="A1" s="52" t="s">
        <v>56</v>
      </c>
      <c r="B1" s="53"/>
      <c r="C1" s="52" t="s">
        <v>57</v>
      </c>
      <c r="D1" s="52"/>
      <c r="E1" s="52" t="s">
        <v>96</v>
      </c>
    </row>
    <row r="2" spans="1:5">
      <c r="A2" s="55" t="s">
        <v>58</v>
      </c>
      <c r="B2" s="56">
        <f>E2</f>
        <v>2.82</v>
      </c>
      <c r="C2" s="66" t="s">
        <v>59</v>
      </c>
      <c r="D2" s="68" t="s">
        <v>79</v>
      </c>
      <c r="E2" s="67">
        <v>2.82</v>
      </c>
    </row>
    <row r="3" spans="1:5">
      <c r="A3" s="57" t="s">
        <v>60</v>
      </c>
      <c r="B3" s="58">
        <f t="shared" ref="B3:B8" si="0">B2</f>
        <v>2.82</v>
      </c>
      <c r="C3" s="65" t="s">
        <v>61</v>
      </c>
      <c r="D3" s="69" t="s">
        <v>80</v>
      </c>
      <c r="E3" s="64">
        <v>2.8149999999999999</v>
      </c>
    </row>
    <row r="4" spans="1:5">
      <c r="A4" s="57" t="s">
        <v>62</v>
      </c>
      <c r="B4" s="58">
        <f t="shared" si="0"/>
        <v>2.82</v>
      </c>
      <c r="C4" s="59" t="s">
        <v>63</v>
      </c>
      <c r="D4" s="70" t="s">
        <v>81</v>
      </c>
      <c r="E4" s="58">
        <v>2.81</v>
      </c>
    </row>
    <row r="5" spans="1:5">
      <c r="A5" s="57" t="s">
        <v>64</v>
      </c>
      <c r="B5" s="58">
        <f t="shared" si="0"/>
        <v>2.82</v>
      </c>
      <c r="C5" s="59" t="s">
        <v>65</v>
      </c>
      <c r="D5" s="70" t="s">
        <v>82</v>
      </c>
      <c r="E5" s="58">
        <v>2.819</v>
      </c>
    </row>
    <row r="6" spans="1:5">
      <c r="A6" s="63" t="s">
        <v>66</v>
      </c>
      <c r="B6" s="64">
        <f t="shared" si="0"/>
        <v>2.82</v>
      </c>
      <c r="C6" s="59" t="s">
        <v>67</v>
      </c>
      <c r="D6" s="70" t="s">
        <v>83</v>
      </c>
      <c r="E6" s="58">
        <v>2.8149999999999999</v>
      </c>
    </row>
    <row r="7" spans="1:5">
      <c r="A7" s="63" t="s">
        <v>68</v>
      </c>
      <c r="B7" s="64">
        <f t="shared" si="0"/>
        <v>2.82</v>
      </c>
      <c r="C7" s="59" t="s">
        <v>69</v>
      </c>
      <c r="D7" s="70" t="s">
        <v>84</v>
      </c>
      <c r="E7" s="58">
        <v>2.87</v>
      </c>
    </row>
    <row r="8" spans="1:5">
      <c r="A8" s="63" t="s">
        <v>70</v>
      </c>
      <c r="B8" s="64">
        <f t="shared" si="0"/>
        <v>2.82</v>
      </c>
      <c r="C8" s="59" t="s">
        <v>93</v>
      </c>
      <c r="D8" s="70" t="s">
        <v>85</v>
      </c>
      <c r="E8" s="58">
        <v>2.7170000000000001</v>
      </c>
    </row>
    <row r="9" spans="1:5">
      <c r="A9" s="57"/>
      <c r="B9" s="58"/>
      <c r="C9" s="59" t="s">
        <v>94</v>
      </c>
      <c r="D9" s="70" t="s">
        <v>86</v>
      </c>
      <c r="E9" s="58">
        <v>2.7330000000000001</v>
      </c>
    </row>
    <row r="10" spans="1:5">
      <c r="A10" s="57"/>
      <c r="B10" s="58"/>
      <c r="C10" s="59" t="s">
        <v>71</v>
      </c>
      <c r="D10" s="70" t="s">
        <v>87</v>
      </c>
      <c r="E10" s="58">
        <v>2.8450000000000002</v>
      </c>
    </row>
    <row r="11" spans="1:5">
      <c r="A11" s="60"/>
      <c r="B11" s="58"/>
      <c r="C11" s="59" t="s">
        <v>95</v>
      </c>
      <c r="D11" s="71" t="s">
        <v>88</v>
      </c>
      <c r="E11" s="58">
        <v>2.8540000000000001</v>
      </c>
    </row>
    <row r="12" spans="1:5">
      <c r="A12" s="60"/>
      <c r="B12" s="58"/>
      <c r="C12" s="59" t="s">
        <v>72</v>
      </c>
      <c r="D12" s="71" t="s">
        <v>89</v>
      </c>
      <c r="E12" s="58">
        <v>2.855</v>
      </c>
    </row>
    <row r="13" spans="1:5">
      <c r="A13" s="60"/>
      <c r="B13" s="58"/>
      <c r="C13" s="59" t="s">
        <v>73</v>
      </c>
      <c r="D13" s="71" t="s">
        <v>90</v>
      </c>
      <c r="E13" s="58">
        <v>2.855</v>
      </c>
    </row>
    <row r="14" spans="1:5">
      <c r="A14" s="60"/>
      <c r="B14" s="58"/>
      <c r="C14" s="60" t="s">
        <v>74</v>
      </c>
      <c r="D14" s="71" t="s">
        <v>91</v>
      </c>
      <c r="E14" s="58">
        <v>2.855</v>
      </c>
    </row>
    <row r="15" spans="1:5">
      <c r="A15" s="60"/>
      <c r="B15" s="58"/>
      <c r="C15" s="60" t="s">
        <v>75</v>
      </c>
      <c r="D15" s="71" t="s">
        <v>92</v>
      </c>
      <c r="E15" s="58">
        <v>2.855</v>
      </c>
    </row>
    <row r="16" spans="1:5">
      <c r="A16" s="60"/>
      <c r="B16" s="58"/>
      <c r="C16" s="60"/>
      <c r="D16" s="71"/>
      <c r="E16" s="58"/>
    </row>
    <row r="17" spans="1:8">
      <c r="A17" s="60"/>
      <c r="B17" s="58"/>
      <c r="C17" s="60"/>
      <c r="D17" s="71"/>
      <c r="E17" s="58"/>
    </row>
    <row r="18" spans="1:8">
      <c r="A18" s="60"/>
      <c r="B18" s="58"/>
      <c r="C18" s="60"/>
      <c r="D18" s="71"/>
      <c r="E18" s="58"/>
    </row>
    <row r="19" spans="1:8">
      <c r="A19" s="60"/>
      <c r="B19" s="58"/>
      <c r="C19" s="60"/>
      <c r="D19" s="71"/>
      <c r="E19" s="58"/>
    </row>
    <row r="20" spans="1:8">
      <c r="A20" s="60"/>
      <c r="B20" s="58"/>
      <c r="C20" s="60"/>
      <c r="D20" s="71"/>
      <c r="E20" s="58"/>
    </row>
    <row r="21" spans="1:8" ht="13.5" thickBot="1">
      <c r="A21" s="61"/>
      <c r="B21" s="62"/>
      <c r="C21" s="61"/>
      <c r="D21" s="72"/>
      <c r="E21" s="62"/>
    </row>
    <row r="22" spans="1:8" ht="13.5" thickBot="1"/>
    <row r="23" spans="1:8" ht="13.5" thickBot="1">
      <c r="A23" s="52" t="s">
        <v>56</v>
      </c>
      <c r="B23" s="53"/>
      <c r="C23" s="52" t="s">
        <v>57</v>
      </c>
      <c r="D23" s="52"/>
      <c r="E23" s="52" t="s">
        <v>96</v>
      </c>
    </row>
    <row r="24" spans="1:8">
      <c r="A24" s="55" t="s">
        <v>58</v>
      </c>
      <c r="B24" s="56">
        <f>E24</f>
        <v>3.05</v>
      </c>
      <c r="C24" s="66" t="s">
        <v>59</v>
      </c>
      <c r="D24" s="68" t="s">
        <v>130</v>
      </c>
      <c r="E24" s="67">
        <v>3.05</v>
      </c>
      <c r="G24" s="83" t="s">
        <v>116</v>
      </c>
      <c r="H24" s="54" t="str">
        <f>G24&amp;" Curncy"</f>
        <v>BPSWIT1 Curncy</v>
      </c>
    </row>
    <row r="25" spans="1:8">
      <c r="A25" s="57" t="s">
        <v>60</v>
      </c>
      <c r="B25" s="58">
        <f t="shared" ref="B25:B30" si="1">B24</f>
        <v>3.05</v>
      </c>
      <c r="C25" s="65" t="s">
        <v>61</v>
      </c>
      <c r="D25" s="69" t="s">
        <v>131</v>
      </c>
      <c r="E25" s="64">
        <v>3.0350000000000001</v>
      </c>
      <c r="G25" s="83" t="s">
        <v>117</v>
      </c>
      <c r="H25" s="54" t="str">
        <f t="shared" ref="H25:H37" si="2">G25&amp;" Curncy"</f>
        <v>BPSWIT2 Curncy</v>
      </c>
    </row>
    <row r="26" spans="1:8">
      <c r="A26" s="57" t="s">
        <v>62</v>
      </c>
      <c r="B26" s="58">
        <f t="shared" si="1"/>
        <v>3.05</v>
      </c>
      <c r="C26" s="59" t="s">
        <v>63</v>
      </c>
      <c r="D26" s="70" t="s">
        <v>132</v>
      </c>
      <c r="E26" s="58">
        <v>2.9849999999999999</v>
      </c>
      <c r="G26" s="83" t="s">
        <v>118</v>
      </c>
      <c r="H26" s="54" t="str">
        <f t="shared" si="2"/>
        <v>BPSWIT3 Curncy</v>
      </c>
    </row>
    <row r="27" spans="1:8">
      <c r="A27" s="57" t="s">
        <v>64</v>
      </c>
      <c r="B27" s="58">
        <f t="shared" si="1"/>
        <v>3.05</v>
      </c>
      <c r="C27" s="59" t="s">
        <v>65</v>
      </c>
      <c r="D27" s="70" t="s">
        <v>133</v>
      </c>
      <c r="E27" s="58">
        <v>3.0249999999999999</v>
      </c>
      <c r="G27" s="83" t="s">
        <v>119</v>
      </c>
      <c r="H27" s="54" t="str">
        <f t="shared" si="2"/>
        <v>BPSWIT4 Curncy</v>
      </c>
    </row>
    <row r="28" spans="1:8">
      <c r="A28" s="63" t="s">
        <v>66</v>
      </c>
      <c r="B28" s="64">
        <f t="shared" si="1"/>
        <v>3.05</v>
      </c>
      <c r="C28" s="59" t="s">
        <v>67</v>
      </c>
      <c r="D28" s="70" t="s">
        <v>134</v>
      </c>
      <c r="E28" s="58">
        <v>3.11</v>
      </c>
      <c r="G28" s="83" t="s">
        <v>120</v>
      </c>
      <c r="H28" s="54" t="str">
        <f t="shared" si="2"/>
        <v>BPSWIT5 Curncy</v>
      </c>
    </row>
    <row r="29" spans="1:8">
      <c r="A29" s="63" t="s">
        <v>68</v>
      </c>
      <c r="B29" s="64">
        <f t="shared" si="1"/>
        <v>3.05</v>
      </c>
      <c r="C29" s="59" t="s">
        <v>69</v>
      </c>
      <c r="D29" s="70" t="s">
        <v>135</v>
      </c>
      <c r="E29" s="58">
        <v>3.19</v>
      </c>
      <c r="G29" s="83" t="s">
        <v>121</v>
      </c>
      <c r="H29" s="54" t="str">
        <f t="shared" si="2"/>
        <v>BPSWIT7 Curncy</v>
      </c>
    </row>
    <row r="30" spans="1:8">
      <c r="A30" s="63" t="s">
        <v>70</v>
      </c>
      <c r="B30" s="64">
        <f t="shared" si="1"/>
        <v>3.05</v>
      </c>
      <c r="C30" s="59" t="s">
        <v>93</v>
      </c>
      <c r="D30" s="70" t="s">
        <v>136</v>
      </c>
      <c r="E30" s="58">
        <v>3.2050000000000001</v>
      </c>
      <c r="G30" s="83" t="s">
        <v>122</v>
      </c>
      <c r="H30" s="54" t="str">
        <f t="shared" si="2"/>
        <v>BPSWIT8 Curncy</v>
      </c>
    </row>
    <row r="31" spans="1:8">
      <c r="A31" s="57"/>
      <c r="B31" s="58"/>
      <c r="C31" s="59" t="s">
        <v>94</v>
      </c>
      <c r="D31" s="70" t="s">
        <v>137</v>
      </c>
      <c r="E31" s="58">
        <v>3.258</v>
      </c>
      <c r="G31" s="83" t="s">
        <v>123</v>
      </c>
      <c r="H31" s="54" t="str">
        <f t="shared" si="2"/>
        <v>BPSWIT9 Curncy</v>
      </c>
    </row>
    <row r="32" spans="1:8">
      <c r="A32" s="57"/>
      <c r="B32" s="58"/>
      <c r="C32" s="59" t="s">
        <v>71</v>
      </c>
      <c r="D32" s="70" t="s">
        <v>138</v>
      </c>
      <c r="E32" s="58">
        <v>3.31</v>
      </c>
      <c r="G32" s="83" t="s">
        <v>124</v>
      </c>
      <c r="H32" s="54" t="str">
        <f t="shared" si="2"/>
        <v>BPSWIT10 Curncy</v>
      </c>
    </row>
    <row r="33" spans="1:8">
      <c r="A33" s="60"/>
      <c r="B33" s="58"/>
      <c r="C33" s="59" t="s">
        <v>95</v>
      </c>
      <c r="D33" s="71" t="s">
        <v>139</v>
      </c>
      <c r="E33" s="58">
        <v>3.36</v>
      </c>
      <c r="G33" s="83" t="s">
        <v>125</v>
      </c>
      <c r="H33" s="54" t="str">
        <f t="shared" si="2"/>
        <v>BPSWIT12 Curncy</v>
      </c>
    </row>
    <row r="34" spans="1:8">
      <c r="A34" s="60"/>
      <c r="B34" s="58"/>
      <c r="C34" s="59" t="s">
        <v>72</v>
      </c>
      <c r="D34" s="71" t="s">
        <v>140</v>
      </c>
      <c r="E34" s="58">
        <v>3.4470000000000001</v>
      </c>
      <c r="G34" s="83" t="s">
        <v>126</v>
      </c>
      <c r="H34" s="54" t="str">
        <f t="shared" si="2"/>
        <v>BPSWIT15 Curncy</v>
      </c>
    </row>
    <row r="35" spans="1:8">
      <c r="A35" s="60"/>
      <c r="B35" s="58"/>
      <c r="C35" s="59" t="s">
        <v>73</v>
      </c>
      <c r="D35" s="71" t="s">
        <v>141</v>
      </c>
      <c r="E35" s="58">
        <v>3.55</v>
      </c>
      <c r="G35" s="83" t="s">
        <v>127</v>
      </c>
      <c r="H35" s="54" t="str">
        <f t="shared" si="2"/>
        <v>BPSWIT20 Curncy</v>
      </c>
    </row>
    <row r="36" spans="1:8">
      <c r="A36" s="60"/>
      <c r="B36" s="58"/>
      <c r="C36" s="60" t="s">
        <v>74</v>
      </c>
      <c r="D36" s="71" t="s">
        <v>142</v>
      </c>
      <c r="E36" s="58">
        <v>3.5720000000000001</v>
      </c>
      <c r="G36" s="83" t="s">
        <v>128</v>
      </c>
      <c r="H36" s="54" t="str">
        <f t="shared" si="2"/>
        <v>BPSWIT25 Curncy</v>
      </c>
    </row>
    <row r="37" spans="1:8">
      <c r="A37" s="60"/>
      <c r="B37" s="58"/>
      <c r="C37" s="60" t="s">
        <v>75</v>
      </c>
      <c r="D37" s="71" t="s">
        <v>143</v>
      </c>
      <c r="E37" s="58">
        <v>3.57</v>
      </c>
      <c r="G37" s="83" t="s">
        <v>129</v>
      </c>
      <c r="H37" s="54" t="str">
        <f t="shared" si="2"/>
        <v>BPSWIT30 Curncy</v>
      </c>
    </row>
    <row r="38" spans="1:8">
      <c r="A38" s="60"/>
      <c r="B38" s="58"/>
      <c r="C38" s="60"/>
      <c r="D38" s="71"/>
      <c r="E38" s="58"/>
    </row>
    <row r="39" spans="1:8">
      <c r="A39" s="60"/>
      <c r="B39" s="58"/>
      <c r="C39" s="60"/>
      <c r="D39" s="71"/>
      <c r="E39" s="58"/>
    </row>
    <row r="40" spans="1:8">
      <c r="A40" s="60"/>
      <c r="B40" s="58"/>
      <c r="C40" s="60"/>
      <c r="D40" s="71"/>
      <c r="E40" s="58"/>
    </row>
    <row r="41" spans="1:8">
      <c r="A41" s="60"/>
      <c r="B41" s="58"/>
      <c r="C41" s="60"/>
      <c r="D41" s="71"/>
      <c r="E41" s="58"/>
    </row>
    <row r="42" spans="1:8">
      <c r="A42" s="60"/>
      <c r="B42" s="58"/>
      <c r="C42" s="60"/>
      <c r="D42" s="71"/>
      <c r="E42" s="58"/>
    </row>
    <row r="43" spans="1:8" ht="13.5" thickBot="1">
      <c r="A43" s="61"/>
      <c r="B43" s="62"/>
      <c r="C43" s="61"/>
      <c r="D43" s="72"/>
      <c r="E43" s="6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CPIBootstrap6m</vt:lpstr>
      <vt:lpstr>RPIBootstrap6m</vt:lpstr>
      <vt:lpstr>Config</vt:lpstr>
      <vt:lpstr>Rates</vt:lpstr>
      <vt:lpstr>Algorithms</vt:lpstr>
      <vt:lpstr>DayCount</vt:lpstr>
      <vt:lpstr>Frequency</vt:lpstr>
      <vt:lpstr>RPIBootstrap6m!IRCurve6m</vt:lpstr>
      <vt:lpstr>IRCurve6m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2007-05-02T06:27:47Z</cp:lastPrinted>
  <dcterms:created xsi:type="dcterms:W3CDTF">2003-10-09T16:22:19Z</dcterms:created>
  <dcterms:modified xsi:type="dcterms:W3CDTF">2019-06-24T07:30:36Z</dcterms:modified>
</cp:coreProperties>
</file>