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1AA656CB-E760-43EA-BFB9-06EE961EE4E9}" xr6:coauthVersionLast="43" xr6:coauthVersionMax="43" xr10:uidLastSave="{00000000-0000-0000-0000-000000000000}"/>
  <bookViews>
    <workbookView xWindow="2415" yWindow="0" windowWidth="26370" windowHeight="14820" xr2:uid="{00000000-000D-0000-FFFF-FFFF00000000}"/>
  </bookViews>
  <sheets>
    <sheet name="Adjusted Discount Curv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6" i="3" s="1"/>
  <c r="C4" i="3" l="1"/>
  <c r="I7" i="3"/>
  <c r="I6" i="3"/>
  <c r="I5" i="3"/>
  <c r="I3" i="3"/>
  <c r="D16" i="3"/>
  <c r="I4" i="3" l="1"/>
  <c r="I11" i="3"/>
  <c r="B21" i="3" a="1"/>
  <c r="J16" i="3"/>
  <c r="D21" i="3" a="1"/>
  <c r="C21" i="3" l="1"/>
  <c r="B34" i="3"/>
  <c r="B27" i="3"/>
  <c r="C28" i="3"/>
  <c r="B24" i="3"/>
  <c r="B31" i="3"/>
  <c r="C38" i="3"/>
  <c r="C25" i="3"/>
  <c r="B38" i="3"/>
  <c r="C32" i="3"/>
  <c r="B28" i="3"/>
  <c r="B30" i="3"/>
  <c r="C29" i="3"/>
  <c r="C22" i="3"/>
  <c r="B35" i="3"/>
  <c r="B21" i="3"/>
  <c r="B32" i="3"/>
  <c r="C30" i="3"/>
  <c r="B29" i="3"/>
  <c r="B26" i="3"/>
  <c r="C35" i="3"/>
  <c r="B23" i="3"/>
  <c r="C24" i="3"/>
  <c r="C33" i="3"/>
  <c r="C26" i="3"/>
  <c r="C23" i="3"/>
  <c r="B25" i="3"/>
  <c r="B36" i="3"/>
  <c r="C27" i="3"/>
  <c r="C37" i="3"/>
  <c r="B37" i="3"/>
  <c r="C36" i="3"/>
  <c r="B22" i="3"/>
  <c r="C34" i="3"/>
  <c r="C31" i="3"/>
  <c r="B33" i="3"/>
  <c r="E21" i="3"/>
  <c r="E25" i="3"/>
  <c r="E29" i="3"/>
  <c r="E33" i="3"/>
  <c r="E37" i="3"/>
  <c r="D22" i="3"/>
  <c r="D26" i="3"/>
  <c r="D30" i="3"/>
  <c r="D34" i="3"/>
  <c r="D38" i="3"/>
  <c r="D27" i="3"/>
  <c r="D35" i="3"/>
  <c r="E27" i="3"/>
  <c r="E35" i="3"/>
  <c r="E24" i="3"/>
  <c r="E32" i="3"/>
  <c r="E36" i="3"/>
  <c r="D21" i="3"/>
  <c r="D29" i="3"/>
  <c r="D33" i="3"/>
  <c r="E22" i="3"/>
  <c r="E26" i="3"/>
  <c r="E30" i="3"/>
  <c r="E34" i="3"/>
  <c r="E38" i="3"/>
  <c r="D23" i="3"/>
  <c r="D31" i="3"/>
  <c r="E23" i="3"/>
  <c r="E31" i="3"/>
  <c r="E28" i="3"/>
  <c r="D25" i="3"/>
  <c r="D37" i="3"/>
  <c r="D24" i="3"/>
  <c r="D28" i="3"/>
  <c r="D32" i="3"/>
  <c r="D36" i="3"/>
  <c r="F21" i="3" a="1"/>
  <c r="G37" i="3" l="1"/>
  <c r="G30" i="3"/>
  <c r="G27" i="3"/>
  <c r="F21" i="3"/>
  <c r="F22" i="3"/>
  <c r="G34" i="3"/>
  <c r="F33" i="3"/>
  <c r="F26" i="3"/>
  <c r="G38" i="3"/>
  <c r="G35" i="3"/>
  <c r="G24" i="3"/>
  <c r="F35" i="3"/>
  <c r="G23" i="3"/>
  <c r="G31" i="3"/>
  <c r="G22" i="3"/>
  <c r="F29" i="3"/>
  <c r="G26" i="3"/>
  <c r="G32" i="3"/>
  <c r="F37" i="3"/>
  <c r="F30" i="3"/>
  <c r="F23" i="3"/>
  <c r="F24" i="3"/>
  <c r="G28" i="3"/>
  <c r="G21" i="3"/>
  <c r="F34" i="3"/>
  <c r="F27" i="3"/>
  <c r="F32" i="3"/>
  <c r="G36" i="3"/>
  <c r="G25" i="3"/>
  <c r="F38" i="3"/>
  <c r="F31" i="3"/>
  <c r="F36" i="3"/>
  <c r="F25" i="3"/>
  <c r="G29" i="3"/>
  <c r="F28" i="3"/>
  <c r="G33" i="3"/>
</calcChain>
</file>

<file path=xl/sharedStrings.xml><?xml version="1.0" encoding="utf-8"?>
<sst xmlns="http://schemas.openxmlformats.org/spreadsheetml/2006/main" count="68" uniqueCount="51">
  <si>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</si>
  <si>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</si>
  <si>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</si>
  <si>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</si>
  <si>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</si>
  <si>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</si>
  <si>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</si>
  <si>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</si>
  <si>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</si>
  <si>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</si>
  <si>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3M</t>
  </si>
  <si>
    <t>AUD</t>
  </si>
  <si>
    <t>FastLinearZero</t>
  </si>
  <si>
    <t>AUD-Deposit-1D</t>
  </si>
  <si>
    <t>AUD-Deposit-1M</t>
  </si>
  <si>
    <t>AUD-Deposit-2M</t>
  </si>
  <si>
    <t>AUD-Deposit-3M</t>
  </si>
  <si>
    <t>AUD-IRFuture-IR-Z9</t>
  </si>
  <si>
    <t>AUD-IRFuture-IR-H0</t>
  </si>
  <si>
    <t>AUD-IRFuture-IR-M0</t>
  </si>
  <si>
    <t>AUD-IRFuture-IR-U0</t>
  </si>
  <si>
    <t>AUD-IRFuture-IR-Z0</t>
  </si>
  <si>
    <t>AUD-IRFuture-IR-H1</t>
  </si>
  <si>
    <t>AUD-IRFuture-IR-M1</t>
  </si>
  <si>
    <t>AUD-IRSwap-3Y</t>
  </si>
  <si>
    <t>AUD-IRSwap-4Y</t>
  </si>
  <si>
    <t>Days</t>
  </si>
  <si>
    <t>Zero Rates</t>
  </si>
  <si>
    <t>Discount Factors</t>
  </si>
  <si>
    <t>Date</t>
  </si>
  <si>
    <t>Create Rate Curve</t>
  </si>
  <si>
    <t>Create Adjusted Discount Curve</t>
  </si>
  <si>
    <t>Original Curve</t>
  </si>
  <si>
    <t>New Curve</t>
  </si>
  <si>
    <t>Compounding</t>
  </si>
  <si>
    <t>Daily</t>
  </si>
  <si>
    <t>BuildDateTime</t>
  </si>
  <si>
    <t>LIVE</t>
  </si>
  <si>
    <t>MarketDate</t>
  </si>
  <si>
    <t>IndexName</t>
  </si>
  <si>
    <t>AUD-LIBOR-BBA</t>
  </si>
  <si>
    <t>1M</t>
  </si>
  <si>
    <t>CurveName</t>
  </si>
  <si>
    <t>AUD-LIBOR-BBA-1M</t>
  </si>
  <si>
    <t>Identifier</t>
  </si>
  <si>
    <t>RateCurve.AUD-LIBOR-BBA-1M</t>
  </si>
  <si>
    <t>AUD-LIBOR-BBA-3M</t>
  </si>
  <si>
    <t>RateCurve.AUD-LIBOR-BBA-3M</t>
  </si>
  <si>
    <t>AUD-XccySwap-5Y</t>
  </si>
  <si>
    <t>OptimizeBuild</t>
  </si>
  <si>
    <t>ReferenceCurveUniqueId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</si>
</sst>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64" fontId="1" fillId="3" borderId="0" xfId="1" applyNumberFormat="1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5" fontId="0" fillId="3" borderId="0" xfId="0" applyNumberFormat="1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1" fillId="2" borderId="1" xfId="1" applyNumberFormat="1" applyFont="1" applyFill="1" applyBorder="1"/>
    <xf numFmtId="0" fontId="0" fillId="0" borderId="3" xfId="0" applyBorder="1"/>
    <xf numFmtId="164" fontId="1" fillId="0" borderId="5" xfId="1" applyNumberFormat="1" applyFont="1" applyBorder="1"/>
    <xf numFmtId="0" fontId="0" fillId="0" borderId="5" xfId="0" applyBorder="1"/>
    <xf numFmtId="10" fontId="1" fillId="2" borderId="1" xfId="1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0" fontId="0" fillId="0" borderId="0" xfId="1" applyNumberFormat="1" applyFont="1"/>
    <xf numFmtId="166" fontId="1" fillId="3" borderId="0" xfId="1" applyNumberFormat="1" applyFont="1" applyFill="1"/>
    <xf numFmtId="166" fontId="2" fillId="3" borderId="6" xfId="1" applyNumberFormat="1" applyFont="1" applyFill="1" applyBorder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436"/>
          <c:y val="0.18091449095178946"/>
          <c:w val="0.81603991392967923"/>
          <c:h val="0.65482210557013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'Adjusted Discount Curve'!$D$19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diamond"/>
            <c:size val="3"/>
            <c:spPr>
              <a:ln w="6350"/>
            </c:spPr>
          </c:marker>
          <c:xVal>
            <c:numRef>
              <c:f>'Adjusted Discount Curve'!$D$21:$D$36</c:f>
              <c:numCache>
                <c:formatCode>General</c:formatCode>
                <c:ptCount val="16"/>
                <c:pt idx="0">
                  <c:v>1</c:v>
                </c:pt>
                <c:pt idx="1">
                  <c:v>32</c:v>
                </c:pt>
                <c:pt idx="2">
                  <c:v>63</c:v>
                </c:pt>
                <c:pt idx="3">
                  <c:v>93</c:v>
                </c:pt>
                <c:pt idx="4">
                  <c:v>255</c:v>
                </c:pt>
                <c:pt idx="5">
                  <c:v>346</c:v>
                </c:pt>
                <c:pt idx="6">
                  <c:v>368</c:v>
                </c:pt>
                <c:pt idx="7">
                  <c:v>437</c:v>
                </c:pt>
                <c:pt idx="8">
                  <c:v>528</c:v>
                </c:pt>
                <c:pt idx="9">
                  <c:v>619</c:v>
                </c:pt>
                <c:pt idx="10">
                  <c:v>710</c:v>
                </c:pt>
                <c:pt idx="11">
                  <c:v>736</c:v>
                </c:pt>
                <c:pt idx="12">
                  <c:v>801</c:v>
                </c:pt>
                <c:pt idx="13">
                  <c:v>1099</c:v>
                </c:pt>
                <c:pt idx="14">
                  <c:v>1100</c:v>
                </c:pt>
                <c:pt idx="15">
                  <c:v>1463</c:v>
                </c:pt>
              </c:numCache>
            </c:numRef>
          </c:xVal>
          <c:yVal>
            <c:numRef>
              <c:f>'Adjusted Discount Curve'!$E$21:$E$36</c:f>
              <c:numCache>
                <c:formatCode>0.000%</c:formatCode>
                <c:ptCount val="16"/>
                <c:pt idx="0">
                  <c:v>3.1993238437115767E-2</c:v>
                </c:pt>
                <c:pt idx="1">
                  <c:v>3.195505353249084E-2</c:v>
                </c:pt>
                <c:pt idx="2">
                  <c:v>3.1914501251415484E-2</c:v>
                </c:pt>
                <c:pt idx="3">
                  <c:v>3.1875366222113843E-2</c:v>
                </c:pt>
                <c:pt idx="4">
                  <c:v>3.1384141183256054E-2</c:v>
                </c:pt>
                <c:pt idx="5">
                  <c:v>3.1252932205518835E-2</c:v>
                </c:pt>
                <c:pt idx="6">
                  <c:v>3.1877970649777376E-2</c:v>
                </c:pt>
                <c:pt idx="7">
                  <c:v>3.1292549991530638E-2</c:v>
                </c:pt>
                <c:pt idx="8">
                  <c:v>3.1361000812367701E-2</c:v>
                </c:pt>
                <c:pt idx="9">
                  <c:v>3.1445389440407645E-2</c:v>
                </c:pt>
                <c:pt idx="10">
                  <c:v>3.1539594822874717E-2</c:v>
                </c:pt>
                <c:pt idx="11">
                  <c:v>3.2885968642908381E-2</c:v>
                </c:pt>
                <c:pt idx="12">
                  <c:v>3.1686204411345287E-2</c:v>
                </c:pt>
                <c:pt idx="13">
                  <c:v>3.3910899186571086E-2</c:v>
                </c:pt>
                <c:pt idx="14">
                  <c:v>3.3910892687794014E-2</c:v>
                </c:pt>
                <c:pt idx="15">
                  <c:v>3.4265057302265145E-2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B0-9418-B86ED266673A}"/>
            </c:ext>
          </c:extLst>
        </c:ser>
        <c:ser>
          <c:idx val="1"/>
          <c:order val="1"/>
          <c:tx>
            <c:strRef>
              <c:f>'Adjusted Discount Curve'!$B$19</c:f>
              <c:strCache>
                <c:ptCount val="1"/>
                <c:pt idx="0">
                  <c:v>Original Curve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'Adjusted Discount Curve'!$B$21:$B$34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32</c:v>
                </c:pt>
                <c:pt idx="3">
                  <c:v>63</c:v>
                </c:pt>
                <c:pt idx="4">
                  <c:v>93</c:v>
                </c:pt>
                <c:pt idx="5">
                  <c:v>255</c:v>
                </c:pt>
                <c:pt idx="6">
                  <c:v>346</c:v>
                </c:pt>
                <c:pt idx="7">
                  <c:v>437</c:v>
                </c:pt>
                <c:pt idx="8">
                  <c:v>528</c:v>
                </c:pt>
                <c:pt idx="9">
                  <c:v>619</c:v>
                </c:pt>
                <c:pt idx="10">
                  <c:v>710</c:v>
                </c:pt>
                <c:pt idx="11">
                  <c:v>801</c:v>
                </c:pt>
                <c:pt idx="12">
                  <c:v>1099</c:v>
                </c:pt>
                <c:pt idx="13">
                  <c:v>1463</c:v>
                </c:pt>
              </c:numCache>
            </c:numRef>
          </c:xVal>
          <c:yVal>
            <c:numRef>
              <c:f>'Adjusted Discount Curve'!$C$21:$C$34</c:f>
              <c:numCache>
                <c:formatCode>0.000%</c:formatCode>
                <c:ptCount val="14"/>
                <c:pt idx="0">
                  <c:v>2.9999999999877902E-2</c:v>
                </c:pt>
                <c:pt idx="1">
                  <c:v>2.9999999999877902E-2</c:v>
                </c:pt>
                <c:pt idx="2">
                  <c:v>2.9964229288573785E-2</c:v>
                </c:pt>
                <c:pt idx="3">
                  <c:v>2.9926236723387678E-2</c:v>
                </c:pt>
                <c:pt idx="4">
                  <c:v>2.9889567904206604E-2</c:v>
                </c:pt>
                <c:pt idx="5">
                  <c:v>2.9889175586716998E-2</c:v>
                </c:pt>
                <c:pt idx="6">
                  <c:v>2.9888327101937895E-2</c:v>
                </c:pt>
                <c:pt idx="7">
                  <c:v>2.9886993615385604E-2</c:v>
                </c:pt>
                <c:pt idx="8">
                  <c:v>2.9885227084615051E-2</c:v>
                </c:pt>
                <c:pt idx="9">
                  <c:v>2.9883048102837817E-2</c:v>
                </c:pt>
                <c:pt idx="10">
                  <c:v>2.9880470579864982E-2</c:v>
                </c:pt>
                <c:pt idx="11">
                  <c:v>2.9877504425306345E-2</c:v>
                </c:pt>
                <c:pt idx="12">
                  <c:v>2.9889258673500008E-2</c:v>
                </c:pt>
                <c:pt idx="13">
                  <c:v>2.9773144694181797E-2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B0-9418-B86ED2666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42592"/>
        <c:axId val="121349248"/>
      </c:scatterChart>
      <c:valAx>
        <c:axId val="12134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349248"/>
        <c:crosses val="autoZero"/>
        <c:crossBetween val="midCat"/>
      </c:valAx>
      <c:valAx>
        <c:axId val="121349248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1342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252843394575758"/>
          <c:y val="2.4871943638624258E-2"/>
          <c:w val="0.41696096096096247"/>
          <c:h val="0.12241322466270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18</xdr:row>
      <xdr:rowOff>85725</xdr:rowOff>
    </xdr:from>
    <xdr:to>
      <xdr:col>13</xdr:col>
      <xdr:colOff>295274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2"/>
  <sheetViews>
    <sheetView tabSelected="1" workbookViewId="0">
      <selection activeCell="F21" sqref="F21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27.85546875" customWidth="1"/>
    <col min="4" max="4" width="10.85546875" customWidth="1"/>
    <col min="5" max="5" width="19.42578125" bestFit="1" customWidth="1"/>
    <col min="6" max="6" width="10.7109375" bestFit="1" customWidth="1"/>
    <col min="7" max="7" width="15.28515625" customWidth="1"/>
    <col min="8" max="8" width="23.85546875" bestFit="1" customWidth="1"/>
    <col min="9" max="9" width="40.28515625" bestFit="1" customWidth="1"/>
    <col min="10" max="10" width="12.7109375" customWidth="1"/>
    <col min="11" max="11" width="17" bestFit="1" customWidth="1"/>
  </cols>
  <sheetData>
    <row r="1" spans="1:12" x14ac:dyDescent="0.25">
      <c r="B1" s="11"/>
      <c r="C1" s="11"/>
      <c r="D1" s="11"/>
      <c r="E1" s="11"/>
      <c r="F1" s="11"/>
      <c r="H1" s="11"/>
      <c r="I1" s="11"/>
      <c r="J1" s="11"/>
      <c r="K1" s="11"/>
      <c r="L1" s="11"/>
    </row>
    <row r="2" spans="1:12" x14ac:dyDescent="0.25">
      <c r="A2" s="8"/>
      <c r="B2" s="3" t="s">
        <v>3</v>
      </c>
      <c r="C2" s="22" t="s">
        <v>4</v>
      </c>
      <c r="E2" s="3" t="s">
        <v>13</v>
      </c>
      <c r="F2" s="10">
        <v>0.03</v>
      </c>
      <c r="G2" s="12">
        <v>0</v>
      </c>
      <c r="H2" s="3" t="s">
        <v>3</v>
      </c>
      <c r="I2" s="22" t="s">
        <v>4</v>
      </c>
      <c r="K2" s="3" t="s">
        <v>0</v>
      </c>
      <c r="L2" s="14">
        <v>1E-3</v>
      </c>
    </row>
    <row r="3" spans="1:12" x14ac:dyDescent="0.25">
      <c r="A3" s="8"/>
      <c r="B3" s="3" t="s">
        <v>36</v>
      </c>
      <c r="C3" s="23">
        <f ca="1">TODAY()</f>
        <v>43647</v>
      </c>
      <c r="E3" s="3" t="s">
        <v>14</v>
      </c>
      <c r="F3" s="10">
        <v>0.03</v>
      </c>
      <c r="G3" s="12">
        <v>0</v>
      </c>
      <c r="H3" s="3" t="s">
        <v>36</v>
      </c>
      <c r="I3" s="23">
        <f ca="1">C3</f>
        <v>43647</v>
      </c>
      <c r="K3" s="3" t="s">
        <v>1</v>
      </c>
      <c r="L3" s="14">
        <v>1.5E-3</v>
      </c>
    </row>
    <row r="4" spans="1:12" x14ac:dyDescent="0.25">
      <c r="A4" s="8"/>
      <c r="B4" s="3" t="s">
        <v>9</v>
      </c>
      <c r="C4" s="23">
        <f ca="1">C3</f>
        <v>43647</v>
      </c>
      <c r="E4" s="3" t="s">
        <v>15</v>
      </c>
      <c r="F4" s="10">
        <v>0.03</v>
      </c>
      <c r="G4" s="12">
        <v>0</v>
      </c>
      <c r="H4" s="3" t="s">
        <v>9</v>
      </c>
      <c r="I4" s="23">
        <f ca="1">C4</f>
        <v>43647</v>
      </c>
      <c r="K4" s="3" t="s">
        <v>2</v>
      </c>
      <c r="L4" s="14">
        <v>2E-3</v>
      </c>
    </row>
    <row r="5" spans="1:12" x14ac:dyDescent="0.25">
      <c r="A5" s="8"/>
      <c r="B5" s="3" t="s">
        <v>5</v>
      </c>
      <c r="C5" s="22" t="s">
        <v>37</v>
      </c>
      <c r="E5" s="3" t="s">
        <v>16</v>
      </c>
      <c r="F5" s="10">
        <v>0.03</v>
      </c>
      <c r="G5" s="12">
        <v>0</v>
      </c>
      <c r="H5" s="3" t="s">
        <v>5</v>
      </c>
      <c r="I5" s="22" t="str">
        <f>C5</f>
        <v>LIVE</v>
      </c>
      <c r="K5" s="3" t="s">
        <v>48</v>
      </c>
      <c r="L5" s="14">
        <v>2.5000000000000001E-3</v>
      </c>
    </row>
    <row r="6" spans="1:12" x14ac:dyDescent="0.25">
      <c r="A6" s="8"/>
      <c r="B6" s="3" t="s">
        <v>38</v>
      </c>
      <c r="C6" s="23">
        <f ca="1">C3</f>
        <v>43647</v>
      </c>
      <c r="E6" s="3" t="s">
        <v>17</v>
      </c>
      <c r="F6" s="10">
        <v>0.03</v>
      </c>
      <c r="G6" s="12">
        <v>0.15</v>
      </c>
      <c r="H6" s="3" t="s">
        <v>38</v>
      </c>
      <c r="I6" s="23">
        <f ca="1">C6</f>
        <v>43647</v>
      </c>
      <c r="L6" s="8"/>
    </row>
    <row r="7" spans="1:12" x14ac:dyDescent="0.25">
      <c r="A7" s="8"/>
      <c r="B7" s="3" t="s">
        <v>39</v>
      </c>
      <c r="C7" s="23" t="s">
        <v>40</v>
      </c>
      <c r="E7" s="3" t="s">
        <v>18</v>
      </c>
      <c r="F7" s="10">
        <v>0.03</v>
      </c>
      <c r="G7" s="12">
        <v>0.15</v>
      </c>
      <c r="H7" s="3" t="s">
        <v>39</v>
      </c>
      <c r="I7" s="23" t="str">
        <f>C7</f>
        <v>AUD-LIBOR-BBA</v>
      </c>
      <c r="L7" s="8"/>
    </row>
    <row r="8" spans="1:12" x14ac:dyDescent="0.25">
      <c r="A8" s="8"/>
      <c r="B8" s="3" t="s">
        <v>6</v>
      </c>
      <c r="C8" s="23" t="s">
        <v>10</v>
      </c>
      <c r="E8" s="3" t="s">
        <v>19</v>
      </c>
      <c r="F8" s="10">
        <v>0.03</v>
      </c>
      <c r="G8" s="12">
        <v>0.15</v>
      </c>
      <c r="H8" s="3" t="s">
        <v>6</v>
      </c>
      <c r="I8" s="23" t="s">
        <v>41</v>
      </c>
      <c r="L8" s="8"/>
    </row>
    <row r="9" spans="1:12" x14ac:dyDescent="0.25">
      <c r="A9" s="8"/>
      <c r="B9" t="s">
        <v>42</v>
      </c>
      <c r="C9" s="24" t="s">
        <v>46</v>
      </c>
      <c r="E9" s="3" t="s">
        <v>20</v>
      </c>
      <c r="F9" s="10">
        <v>0.03</v>
      </c>
      <c r="G9" s="12">
        <v>0.15</v>
      </c>
      <c r="H9" t="s">
        <v>42</v>
      </c>
      <c r="I9" s="24" t="s">
        <v>43</v>
      </c>
      <c r="L9" s="8"/>
    </row>
    <row r="10" spans="1:12" x14ac:dyDescent="0.25">
      <c r="A10" s="8"/>
      <c r="B10" t="s">
        <v>44</v>
      </c>
      <c r="C10" s="24" t="s">
        <v>47</v>
      </c>
      <c r="E10" s="3" t="s">
        <v>21</v>
      </c>
      <c r="F10" s="10">
        <v>0.03</v>
      </c>
      <c r="G10" s="12">
        <v>0.15</v>
      </c>
      <c r="H10" t="s">
        <v>44</v>
      </c>
      <c r="I10" s="24" t="s">
        <v>45</v>
      </c>
      <c r="L10" s="8"/>
    </row>
    <row r="11" spans="1:12" x14ac:dyDescent="0.25">
      <c r="A11" s="8"/>
      <c r="B11" t="s">
        <v>8</v>
      </c>
      <c r="C11" s="24" t="s">
        <v>12</v>
      </c>
      <c r="E11" s="3" t="s">
        <v>22</v>
      </c>
      <c r="F11" s="10">
        <v>0.03</v>
      </c>
      <c r="G11" s="12">
        <v>0.15</v>
      </c>
      <c r="H11" s="3" t="s">
        <v>50</v>
      </c>
      <c r="I11" s="22" t="str">
        <f ca="1">D16</f>
        <v>Market.LIVE.RateCurve.AUD-LIBOR-BBA-3M</v>
      </c>
      <c r="L11" s="8"/>
    </row>
    <row r="12" spans="1:12" x14ac:dyDescent="0.25">
      <c r="A12" s="8"/>
      <c r="B12" t="s">
        <v>7</v>
      </c>
      <c r="C12" s="24" t="s">
        <v>11</v>
      </c>
      <c r="E12" s="3" t="s">
        <v>23</v>
      </c>
      <c r="F12" s="10">
        <v>0.03</v>
      </c>
      <c r="G12" s="12">
        <v>0.15</v>
      </c>
      <c r="H12" s="3" t="s">
        <v>8</v>
      </c>
      <c r="I12" s="22" t="s">
        <v>12</v>
      </c>
      <c r="L12" s="8"/>
    </row>
    <row r="13" spans="1:12" x14ac:dyDescent="0.25">
      <c r="A13" s="8"/>
      <c r="B13" t="s">
        <v>49</v>
      </c>
      <c r="C13" t="b">
        <v>0</v>
      </c>
      <c r="E13" s="3" t="s">
        <v>24</v>
      </c>
      <c r="F13" s="10">
        <v>0.03</v>
      </c>
      <c r="G13" s="12">
        <v>0</v>
      </c>
      <c r="H13" s="3" t="s">
        <v>49</v>
      </c>
      <c r="I13" s="22" t="b">
        <v>1</v>
      </c>
      <c r="L13" s="8"/>
    </row>
    <row r="14" spans="1:12" x14ac:dyDescent="0.25">
      <c r="A14" s="8"/>
      <c r="E14" s="3" t="s">
        <v>25</v>
      </c>
      <c r="F14" s="10">
        <v>0.03</v>
      </c>
      <c r="G14" s="12">
        <v>0</v>
      </c>
      <c r="H14" s="3" t="s">
        <v>7</v>
      </c>
      <c r="I14" s="22" t="s">
        <v>11</v>
      </c>
      <c r="L14" s="8"/>
    </row>
    <row r="15" spans="1:12" x14ac:dyDescent="0.25">
      <c r="A15" s="8"/>
      <c r="F15" s="8"/>
      <c r="G15" s="13"/>
      <c r="L15" s="8"/>
    </row>
    <row r="16" spans="1:12" x14ac:dyDescent="0.25">
      <c r="A16" s="9"/>
      <c r="B16" s="17"/>
      <c r="C16" s="18" t="s">
        <v>30</v>
      </c>
      <c r="D16" s="25" t="str">
        <f ca="1">_xll.HLV5r3.Financial.Cache.CreatePricingStructure( B2:C13,E2:G14)</f>
        <v>Market.LIVE.RateCurve.AUD-LIBOR-BBA-3M</v>
      </c>
      <c r="E16" s="25"/>
      <c r="F16" s="26"/>
      <c r="G16" s="13"/>
      <c r="H16" s="17"/>
      <c r="I16" s="18" t="s">
        <v>31</v>
      </c>
      <c r="J16" s="15" t="str">
        <f ca="1">_xll.HLV5r3.Financial.Cache.CreateAdjustedRateCurve(H2:I14, K2:L5)</f>
        <v>Market.LIVE.RateCurve.AUD-LIBOR-BBA-1M</v>
      </c>
      <c r="K16" s="15"/>
      <c r="L16" s="16"/>
    </row>
    <row r="17" spans="1:10" x14ac:dyDescent="0.25">
      <c r="A17" s="1"/>
    </row>
    <row r="18" spans="1:10" x14ac:dyDescent="0.25">
      <c r="A18" s="1"/>
      <c r="H18" s="7" t="s">
        <v>34</v>
      </c>
      <c r="I18" s="4" t="s">
        <v>35</v>
      </c>
      <c r="J18" s="4"/>
    </row>
    <row r="19" spans="1:10" x14ac:dyDescent="0.25">
      <c r="A19" s="1"/>
      <c r="B19" s="7" t="s">
        <v>32</v>
      </c>
      <c r="D19" s="7" t="s">
        <v>33</v>
      </c>
    </row>
    <row r="20" spans="1:10" x14ac:dyDescent="0.25">
      <c r="A20" s="1"/>
      <c r="B20" s="7" t="s">
        <v>26</v>
      </c>
      <c r="C20" s="7" t="s">
        <v>27</v>
      </c>
      <c r="D20" s="7" t="s">
        <v>26</v>
      </c>
      <c r="E20" s="7" t="s">
        <v>27</v>
      </c>
      <c r="F20" s="7" t="s">
        <v>29</v>
      </c>
      <c r="G20" s="7" t="s">
        <v>28</v>
      </c>
    </row>
    <row r="21" spans="1:10" x14ac:dyDescent="0.25">
      <c r="A21" s="1"/>
      <c r="B21" s="4">
        <f t="array" aca="1" ref="B21:C38" ca="1">_xll.HLV5r3.Financial.Cache.GetDaysAndRates( D16, C4, I18)</f>
        <v>0</v>
      </c>
      <c r="C21" s="20">
        <f ca="1"/>
        <v>2.9999999999877902E-2</v>
      </c>
      <c r="D21" s="4">
        <f t="array" aca="1" ref="D21:E38" ca="1">_xll.HLV5r3.Financial.Cache.GetDaysAndRates( J16, C4, I18)</f>
        <v>1</v>
      </c>
      <c r="E21" s="20">
        <f ca="1"/>
        <v>3.1993238437115767E-2</v>
      </c>
      <c r="F21" s="5">
        <f t="array" aca="1" ref="F21:G38" ca="1">_xll.HLV5r3.Financial.Cache.GetTermCurve( J16)</f>
        <v>43648</v>
      </c>
      <c r="G21" s="6">
        <f ca="1"/>
        <v>0.999912354974277</v>
      </c>
    </row>
    <row r="22" spans="1:10" x14ac:dyDescent="0.25">
      <c r="A22" s="1"/>
      <c r="B22" s="4">
        <f ca="1"/>
        <v>1</v>
      </c>
      <c r="C22" s="20">
        <f ca="1"/>
        <v>2.9999999999877902E-2</v>
      </c>
      <c r="D22" s="4">
        <f ca="1"/>
        <v>32</v>
      </c>
      <c r="E22" s="20">
        <f ca="1"/>
        <v>3.195505353249084E-2</v>
      </c>
      <c r="F22" s="5">
        <f ca="1"/>
        <v>43679</v>
      </c>
      <c r="G22" s="6">
        <f ca="1"/>
        <v>0.99720250399272303</v>
      </c>
    </row>
    <row r="23" spans="1:10" x14ac:dyDescent="0.25">
      <c r="A23" s="1"/>
      <c r="B23" s="4">
        <f ca="1"/>
        <v>32</v>
      </c>
      <c r="C23" s="20">
        <f ca="1"/>
        <v>2.9964229288573785E-2</v>
      </c>
      <c r="D23" s="4">
        <f ca="1"/>
        <v>63</v>
      </c>
      <c r="E23" s="20">
        <f ca="1"/>
        <v>3.1914501251415484E-2</v>
      </c>
      <c r="F23" s="5">
        <f ca="1"/>
        <v>43710</v>
      </c>
      <c r="G23" s="6">
        <f ca="1"/>
        <v>0.99450685326805799</v>
      </c>
    </row>
    <row r="24" spans="1:10" x14ac:dyDescent="0.25">
      <c r="A24" s="1"/>
      <c r="B24" s="4">
        <f ca="1"/>
        <v>63</v>
      </c>
      <c r="C24" s="20">
        <f ca="1"/>
        <v>2.9926236723387678E-2</v>
      </c>
      <c r="D24" s="4">
        <f ca="1"/>
        <v>93</v>
      </c>
      <c r="E24" s="20">
        <f ca="1"/>
        <v>3.1875366222113843E-2</v>
      </c>
      <c r="F24" s="5">
        <f ca="1"/>
        <v>43740</v>
      </c>
      <c r="G24" s="6">
        <f ca="1"/>
        <v>0.99191157473453095</v>
      </c>
    </row>
    <row r="25" spans="1:10" x14ac:dyDescent="0.25">
      <c r="A25" s="1"/>
      <c r="B25" s="4">
        <f ca="1"/>
        <v>93</v>
      </c>
      <c r="C25" s="20">
        <f ca="1"/>
        <v>2.9889567904206604E-2</v>
      </c>
      <c r="D25" s="4">
        <f ca="1"/>
        <v>255</v>
      </c>
      <c r="E25" s="20">
        <f ca="1"/>
        <v>3.1384141183256054E-2</v>
      </c>
      <c r="F25" s="5">
        <f ca="1"/>
        <v>43902</v>
      </c>
      <c r="G25" s="6">
        <f ca="1"/>
        <v>0.97831364077527405</v>
      </c>
    </row>
    <row r="26" spans="1:10" x14ac:dyDescent="0.25">
      <c r="A26" s="1"/>
      <c r="B26" s="4">
        <f ca="1"/>
        <v>255</v>
      </c>
      <c r="C26" s="20">
        <f ca="1"/>
        <v>2.9889175586716998E-2</v>
      </c>
      <c r="D26" s="4">
        <f ca="1"/>
        <v>346</v>
      </c>
      <c r="E26" s="20">
        <f ca="1"/>
        <v>3.1252932205518835E-2</v>
      </c>
      <c r="F26" s="5">
        <f ca="1"/>
        <v>43993</v>
      </c>
      <c r="G26" s="6">
        <f ca="1"/>
        <v>0.97080971404238303</v>
      </c>
    </row>
    <row r="27" spans="1:10" ht="15.75" thickBot="1" x14ac:dyDescent="0.3">
      <c r="A27" s="1"/>
      <c r="B27" s="4">
        <f ca="1"/>
        <v>346</v>
      </c>
      <c r="C27" s="20">
        <f ca="1"/>
        <v>2.9888327101937895E-2</v>
      </c>
      <c r="D27" s="4">
        <f ca="1"/>
        <v>368</v>
      </c>
      <c r="E27" s="20">
        <f ca="1"/>
        <v>3.1877970649777376E-2</v>
      </c>
      <c r="F27" s="5">
        <f ca="1"/>
        <v>44015</v>
      </c>
      <c r="G27" s="6">
        <f ca="1"/>
        <v>0.96837237772559304</v>
      </c>
    </row>
    <row r="28" spans="1:10" ht="15.75" thickBot="1" x14ac:dyDescent="0.3">
      <c r="A28" s="1"/>
      <c r="B28" s="4">
        <f ca="1"/>
        <v>437</v>
      </c>
      <c r="C28" s="20">
        <f ca="1"/>
        <v>2.9886993615385604E-2</v>
      </c>
      <c r="D28" s="4">
        <f ca="1"/>
        <v>437</v>
      </c>
      <c r="E28" s="21">
        <f ca="1"/>
        <v>3.1292549991530638E-2</v>
      </c>
      <c r="F28" s="5">
        <f ca="1"/>
        <v>44084</v>
      </c>
      <c r="G28" s="6">
        <f ca="1"/>
        <v>0.96322936202696696</v>
      </c>
    </row>
    <row r="29" spans="1:10" x14ac:dyDescent="0.25">
      <c r="B29" s="4">
        <f ca="1"/>
        <v>528</v>
      </c>
      <c r="C29" s="20">
        <f ca="1"/>
        <v>2.9885227084615051E-2</v>
      </c>
      <c r="D29" s="4">
        <f ca="1"/>
        <v>528</v>
      </c>
      <c r="E29" s="20">
        <f ca="1"/>
        <v>3.1361000812367701E-2</v>
      </c>
      <c r="F29" s="5">
        <f ca="1"/>
        <v>44175</v>
      </c>
      <c r="G29" s="6">
        <f ca="1"/>
        <v>0.95564946491992298</v>
      </c>
    </row>
    <row r="30" spans="1:10" x14ac:dyDescent="0.25">
      <c r="B30" s="4">
        <f ca="1"/>
        <v>619</v>
      </c>
      <c r="C30" s="20">
        <f ca="1"/>
        <v>2.9883048102837817E-2</v>
      </c>
      <c r="D30" s="4">
        <f ca="1"/>
        <v>619</v>
      </c>
      <c r="E30" s="20">
        <f ca="1"/>
        <v>3.1445389440407645E-2</v>
      </c>
      <c r="F30" s="5">
        <f ca="1"/>
        <v>44266</v>
      </c>
      <c r="G30" s="6">
        <f ca="1"/>
        <v>0.94807123475326904</v>
      </c>
    </row>
    <row r="31" spans="1:10" x14ac:dyDescent="0.25">
      <c r="B31" s="4">
        <f ca="1"/>
        <v>710</v>
      </c>
      <c r="C31" s="20">
        <f ca="1"/>
        <v>2.9880470579864982E-2</v>
      </c>
      <c r="D31" s="4">
        <f ca="1"/>
        <v>710</v>
      </c>
      <c r="E31" s="20">
        <f ca="1"/>
        <v>3.1539594822874717E-2</v>
      </c>
      <c r="F31" s="5">
        <f ca="1"/>
        <v>44357</v>
      </c>
      <c r="G31" s="6">
        <f ca="1"/>
        <v>0.94049556845369497</v>
      </c>
    </row>
    <row r="32" spans="1:10" ht="15.75" thickBot="1" x14ac:dyDescent="0.3">
      <c r="B32" s="4">
        <f ca="1"/>
        <v>801</v>
      </c>
      <c r="C32" s="20">
        <f ca="1"/>
        <v>2.9877504425306345E-2</v>
      </c>
      <c r="D32" s="4">
        <f ca="1"/>
        <v>736</v>
      </c>
      <c r="E32" s="20">
        <f ca="1"/>
        <v>3.2885968642908381E-2</v>
      </c>
      <c r="F32" s="5">
        <f ca="1"/>
        <v>44383</v>
      </c>
      <c r="G32" s="6">
        <f ca="1"/>
        <v>0.93584113787731404</v>
      </c>
    </row>
    <row r="33" spans="2:7" ht="15.75" thickBot="1" x14ac:dyDescent="0.3">
      <c r="B33" s="4">
        <f ca="1"/>
        <v>1099</v>
      </c>
      <c r="C33" s="20">
        <f ca="1"/>
        <v>2.9889258673500008E-2</v>
      </c>
      <c r="D33" s="4">
        <f ca="1"/>
        <v>801</v>
      </c>
      <c r="E33" s="21">
        <f ca="1"/>
        <v>3.1686204411345287E-2</v>
      </c>
      <c r="F33" s="5">
        <f ca="1"/>
        <v>44448</v>
      </c>
      <c r="G33" s="6">
        <f ca="1"/>
        <v>0.93282934150647201</v>
      </c>
    </row>
    <row r="34" spans="2:7" ht="15.75" thickBot="1" x14ac:dyDescent="0.3">
      <c r="B34" s="4">
        <f ca="1"/>
        <v>1463</v>
      </c>
      <c r="C34" s="20">
        <f ca="1"/>
        <v>2.9773144694181797E-2</v>
      </c>
      <c r="D34" s="4">
        <f ca="1"/>
        <v>1099</v>
      </c>
      <c r="E34" s="21">
        <f ca="1"/>
        <v>3.3910899186571086E-2</v>
      </c>
      <c r="F34" s="5">
        <f ca="1"/>
        <v>44746</v>
      </c>
      <c r="G34" s="6">
        <f ca="1"/>
        <v>0.902939631502093</v>
      </c>
    </row>
    <row r="35" spans="2:7" x14ac:dyDescent="0.25">
      <c r="B35" s="4" t="e">
        <f ca="1"/>
        <v>#N/A</v>
      </c>
      <c r="C35" s="20" t="e">
        <f ca="1"/>
        <v>#N/A</v>
      </c>
      <c r="D35" s="4">
        <f ca="1"/>
        <v>1100</v>
      </c>
      <c r="E35" s="20">
        <f ca="1"/>
        <v>3.3910892687794014E-2</v>
      </c>
      <c r="F35" s="5">
        <f ca="1"/>
        <v>44747</v>
      </c>
      <c r="G35" s="6">
        <f ca="1"/>
        <v>0.90285576794948297</v>
      </c>
    </row>
    <row r="36" spans="2:7" x14ac:dyDescent="0.25">
      <c r="B36" s="4" t="e">
        <f ca="1"/>
        <v>#N/A</v>
      </c>
      <c r="C36" s="20" t="e">
        <f ca="1"/>
        <v>#N/A</v>
      </c>
      <c r="D36" s="4">
        <f ca="1"/>
        <v>1463</v>
      </c>
      <c r="E36" s="20">
        <f ca="1"/>
        <v>3.4265057302265145E-2</v>
      </c>
      <c r="F36" s="5">
        <f ca="1"/>
        <v>45110</v>
      </c>
      <c r="G36" s="6">
        <f ca="1"/>
        <v>0.87167780449598198</v>
      </c>
    </row>
    <row r="37" spans="2:7" x14ac:dyDescent="0.25">
      <c r="B37" s="4" t="e">
        <f ca="1"/>
        <v>#N/A</v>
      </c>
      <c r="C37" s="20" t="e">
        <f ca="1"/>
        <v>#N/A</v>
      </c>
      <c r="D37" s="4">
        <f ca="1"/>
        <v>1829</v>
      </c>
      <c r="E37" s="2">
        <f ca="1"/>
        <v>3.4676565419028416E-2</v>
      </c>
      <c r="F37" s="5">
        <f ca="1"/>
        <v>45476</v>
      </c>
      <c r="G37" s="6">
        <f ca="1"/>
        <v>0.84050313966672696</v>
      </c>
    </row>
    <row r="38" spans="2:7" x14ac:dyDescent="0.25">
      <c r="B38" s="4" t="e">
        <f ca="1"/>
        <v>#N/A</v>
      </c>
      <c r="C38" s="20" t="e">
        <f ca="1"/>
        <v>#N/A</v>
      </c>
      <c r="D38" s="4" t="e">
        <f ca="1"/>
        <v>#N/A</v>
      </c>
      <c r="E38" s="2" t="e">
        <f ca="1"/>
        <v>#N/A</v>
      </c>
      <c r="F38" s="5" t="e">
        <f ca="1"/>
        <v>#N/A</v>
      </c>
      <c r="G38" s="6" t="e">
        <f ca="1"/>
        <v>#N/A</v>
      </c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</sheetData>
  <mergeCells count="1">
    <mergeCell ref="D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Discount 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2019-07-01T06:08:29Z</dcterms:modified>
</cp:coreProperties>
</file>