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7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ex\Documents\Visual Studio 2019\Projects\Highlander\FpML.V5r3.Applications\ExcelAPI\Spreadsheets\Rates\"/>
    </mc:Choice>
  </mc:AlternateContent>
  <xr:revisionPtr revIDLastSave="0" documentId="13_ncr:1_{7125DA0E-22EB-4BF1-B37A-4769807FFECD}" xr6:coauthVersionLast="43" xr6:coauthVersionMax="43" xr10:uidLastSave="{00000000-0000-0000-0000-000000000000}"/>
  <bookViews>
    <workbookView xWindow="1230" yWindow="285" windowWidth="26370" windowHeight="14820" tabRatio="701" xr2:uid="{00000000-000D-0000-FFFF-FFFF00000000}"/>
  </bookViews>
  <sheets>
    <sheet name="AUDDiscountCurve" sheetId="9" r:id="rId1"/>
    <sheet name="AUDCurves" sheetId="5" r:id="rId2"/>
    <sheet name="NZDCurves" sheetId="11" r:id="rId3"/>
    <sheet name="GBPCurves" sheetId="6" r:id="rId4"/>
    <sheet name="GBPLIBORBBA" sheetId="15" r:id="rId5"/>
    <sheet name="USDCurves" sheetId="7" r:id="rId6"/>
    <sheet name="EURCurvesTelerate" sheetId="8" r:id="rId7"/>
    <sheet name="EURCurvesEuribor" sheetId="14" r:id="rId8"/>
    <sheet name="JPYCurveISDA" sheetId="12" r:id="rId9"/>
    <sheet name="JPYCurveBBA" sheetId="13" r:id="rId10"/>
    <sheet name="CHFCurve3M" sheetId="16" r:id="rId11"/>
    <sheet name="Config" sheetId="10" r:id="rId12"/>
  </sheets>
  <definedNames>
    <definedName name="Algorithm" localSheetId="1">AUDCurves!$F$8</definedName>
    <definedName name="Algorithm" localSheetId="3">GBPCurves!$I$8</definedName>
    <definedName name="Algorithm" localSheetId="9">JPYCurveBBA!$I$8</definedName>
    <definedName name="Algorithm" localSheetId="8">JPYCurveISDA!$I$8</definedName>
    <definedName name="Algorithm" localSheetId="2">NZDCurves!$I$8</definedName>
    <definedName name="Algorithm" localSheetId="5">USDCurves!$I$8</definedName>
    <definedName name="Algorithms">Config!$E$2:$E$8</definedName>
    <definedName name="Currency">Config!$C$2:$C$10</definedName>
    <definedName name="CurveName" localSheetId="1">AUDCurves!$F$7</definedName>
    <definedName name="CurveName" localSheetId="3">GBPCurves!$I$7</definedName>
    <definedName name="CurveName" localSheetId="9">JPYCurveBBA!$I$7</definedName>
    <definedName name="CurveName" localSheetId="8">JPYCurveISDA!$I$7</definedName>
    <definedName name="CurveName" localSheetId="2">NZDCurves!$I$7</definedName>
    <definedName name="CurveName" localSheetId="5">USDCurves!$I$7</definedName>
    <definedName name="CurveType" localSheetId="1">AUDCurves!$F$2</definedName>
    <definedName name="CurveType" localSheetId="3">GBPCurves!$I$2</definedName>
    <definedName name="CurveType" localSheetId="9">JPYCurveBBA!$I$2</definedName>
    <definedName name="CurveType" localSheetId="8">JPYCurveISDA!$I$2</definedName>
    <definedName name="CurveType" localSheetId="2">NZDCurves!$I$2</definedName>
    <definedName name="CurveType" localSheetId="5">USDCurves!$I$2</definedName>
    <definedName name="FuturesRolls">Config!$G$2:$G$13</definedName>
    <definedName name="HLInstruments" localSheetId="1">AUDCurves!$D$18:$D$41</definedName>
    <definedName name="HLInstruments" localSheetId="0">AUDDiscountCurve!$C$18:$C$41</definedName>
    <definedName name="HLInstruments" localSheetId="10">CHFCurve3M!$D$18:$D$44</definedName>
    <definedName name="HLInstruments" localSheetId="7">EURCurvesEuribor!$D$18:$D$44</definedName>
    <definedName name="HLInstruments" localSheetId="6">EURCurvesTelerate!$D$18:$D$44</definedName>
    <definedName name="HLInstruments" localSheetId="3">GBPCurves!$G$18:$G$44</definedName>
    <definedName name="HLInstruments" localSheetId="9">JPYCurveBBA!$G$18:$G$49</definedName>
    <definedName name="HLInstruments" localSheetId="8">JPYCurveISDA!$G$18:$G$49</definedName>
    <definedName name="HLInstruments" localSheetId="2">NZDCurves!$G$18:$G$41</definedName>
    <definedName name="HLInstruments" localSheetId="5">USDCurves!$G$18:$G$49</definedName>
    <definedName name="Instruments">AUDCurves!$L$18:$L$41</definedName>
    <definedName name="RateIndex">Config!$D$2:$D$10</definedName>
    <definedName name="Rates" localSheetId="1">AUDCurves!$E$18:$E$41</definedName>
    <definedName name="Rates" localSheetId="0">AUDDiscountCurve!$D$18:$D$41</definedName>
    <definedName name="Rates" localSheetId="10">CHFCurve3M!$E$18:$E$44</definedName>
    <definedName name="Rates" localSheetId="7">EURCurvesEuribor!$E$18:$E$44</definedName>
    <definedName name="Rates" localSheetId="6">EURCurvesTelerate!$E$18:$E$44</definedName>
    <definedName name="Rates" localSheetId="3">GBPCurves!$H$18:$H$44</definedName>
    <definedName name="Rates" localSheetId="9">JPYCurveBBA!$H$18:$H$49</definedName>
    <definedName name="Rates" localSheetId="8">JPYCurveISDA!$H$18:$H$49</definedName>
    <definedName name="Rates" localSheetId="2">NZDCurves!$H$18:$H$41</definedName>
    <definedName name="Rates" localSheetId="5">USDCurves!$H$18:$H$49</definedName>
    <definedName name="ReferenceDate" localSheetId="1">AUDCurves!$F$4</definedName>
    <definedName name="ReferenceDate" localSheetId="10">CHFCurve3M!$F$4</definedName>
    <definedName name="ReferenceDate" localSheetId="7">EURCurvesEuribor!$F$4</definedName>
    <definedName name="ReferenceDate" localSheetId="6">EURCurvesTelerate!$F$4</definedName>
    <definedName name="ReferenceDate" localSheetId="3">GBPCurves!$I$4</definedName>
    <definedName name="ReferenceDate" localSheetId="9">JPYCurveBBA!$I$4</definedName>
    <definedName name="ReferenceDate" localSheetId="8">JPYCurveISDA!$I$4</definedName>
    <definedName name="ReferenceDate" localSheetId="2">NZDCurves!$I$4</definedName>
    <definedName name="ReferenceDate" localSheetId="5">USDCurves!$I$4</definedName>
    <definedName name="Spreads" localSheetId="1">AUDCurves!$F$18:$F$41</definedName>
    <definedName name="Spreads" localSheetId="0">AUDDiscountCurve!$E$18:$E$41</definedName>
    <definedName name="Spreads" localSheetId="10">CHFCurve3M!$F$18:$F$44</definedName>
    <definedName name="Spreads" localSheetId="7">EURCurvesEuribor!$F$18:$F$44</definedName>
    <definedName name="Spreads" localSheetId="6">EURCurvesTelerate!$F$18:$F$44</definedName>
    <definedName name="Spreads" localSheetId="3">GBPCurves!$I$18:$I$44</definedName>
    <definedName name="Spreads" localSheetId="9">JPYCurveBBA!$I$18:$I$49</definedName>
    <definedName name="Spreads" localSheetId="8">JPYCurveISDA!$I$18:$I$49</definedName>
    <definedName name="Spreads" localSheetId="2">NZDCurves!$I$18:$I$41</definedName>
    <definedName name="Spreads" localSheetId="5">USDCurves!$I$18:$I$49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4" i="16" l="1"/>
  <c r="G44" i="16" s="1"/>
  <c r="D43" i="16"/>
  <c r="G43" i="16" s="1"/>
  <c r="D42" i="16"/>
  <c r="G42" i="16" s="1"/>
  <c r="D41" i="16"/>
  <c r="G41" i="16" s="1"/>
  <c r="D40" i="16"/>
  <c r="G40" i="16" s="1"/>
  <c r="D39" i="16"/>
  <c r="G39" i="16" s="1"/>
  <c r="D38" i="16"/>
  <c r="G38" i="16" s="1"/>
  <c r="D37" i="16"/>
  <c r="G37" i="16" s="1"/>
  <c r="D36" i="16"/>
  <c r="G36" i="16" s="1"/>
  <c r="D35" i="16"/>
  <c r="G35" i="16" s="1"/>
  <c r="D34" i="16"/>
  <c r="G34" i="16" s="1"/>
  <c r="D33" i="16"/>
  <c r="G33" i="16" s="1"/>
  <c r="D32" i="16"/>
  <c r="G32" i="16" s="1"/>
  <c r="D31" i="16"/>
  <c r="G31" i="16" s="1"/>
  <c r="D30" i="16"/>
  <c r="G30" i="16" s="1"/>
  <c r="D29" i="16"/>
  <c r="G29" i="16" s="1"/>
  <c r="D28" i="16"/>
  <c r="G28" i="16" s="1"/>
  <c r="D27" i="16"/>
  <c r="G27" i="16" s="1"/>
  <c r="D26" i="16"/>
  <c r="G26" i="16" s="1"/>
  <c r="D25" i="16"/>
  <c r="G25" i="16" s="1"/>
  <c r="D24" i="16"/>
  <c r="G24" i="16" s="1"/>
  <c r="D23" i="16"/>
  <c r="G23" i="16" s="1"/>
  <c r="D22" i="16"/>
  <c r="G22" i="16" s="1"/>
  <c r="D21" i="16"/>
  <c r="G21" i="16" s="1"/>
  <c r="D20" i="16"/>
  <c r="G20" i="16" s="1"/>
  <c r="D19" i="16"/>
  <c r="G19" i="16" s="1"/>
  <c r="D18" i="16"/>
  <c r="G18" i="16" s="1"/>
  <c r="H8" i="16"/>
  <c r="E8" i="16"/>
  <c r="B8" i="16"/>
  <c r="H3" i="16"/>
  <c r="H4" i="16" s="1"/>
  <c r="B3" i="16"/>
  <c r="B4" i="16" s="1"/>
  <c r="E4" i="16" s="1"/>
  <c r="H1" i="16"/>
  <c r="B1" i="16"/>
  <c r="H13" i="16" l="1"/>
  <c r="B13" i="16"/>
  <c r="E3" i="16"/>
  <c r="B55" i="15"/>
  <c r="B50" i="15"/>
  <c r="B51" i="15" s="1"/>
  <c r="E8" i="15"/>
  <c r="B8" i="15"/>
  <c r="E3" i="15"/>
  <c r="E4" i="15" s="1"/>
  <c r="B3" i="15"/>
  <c r="B4" i="15" s="1"/>
  <c r="N12" i="14"/>
  <c r="N6" i="14"/>
  <c r="O6" i="14"/>
  <c r="N7" i="14"/>
  <c r="O7" i="14"/>
  <c r="N8" i="14"/>
  <c r="N9" i="14"/>
  <c r="O9" i="14"/>
  <c r="N10" i="14"/>
  <c r="O10" i="14"/>
  <c r="N11" i="14"/>
  <c r="O11" i="14"/>
  <c r="O5" i="14"/>
  <c r="N5" i="14"/>
  <c r="O4" i="14"/>
  <c r="N4" i="14"/>
  <c r="B60" i="12"/>
  <c r="B55" i="12"/>
  <c r="B56" i="12" s="1"/>
  <c r="E1" i="16"/>
  <c r="B1" i="15"/>
  <c r="E1" i="15"/>
  <c r="B48" i="15"/>
  <c r="E13" i="16" l="1"/>
  <c r="B60" i="15"/>
  <c r="E13" i="15"/>
  <c r="B13" i="15"/>
  <c r="H8" i="13"/>
  <c r="H3" i="13"/>
  <c r="H4" i="13" s="1"/>
  <c r="E8" i="14" l="1"/>
  <c r="O8" i="14" s="1"/>
  <c r="E3" i="14"/>
  <c r="E4" i="14" s="1"/>
  <c r="H44" i="14"/>
  <c r="D44" i="14"/>
  <c r="G44" i="14" s="1"/>
  <c r="H43" i="14"/>
  <c r="D43" i="14"/>
  <c r="G43" i="14" s="1"/>
  <c r="H42" i="14"/>
  <c r="D42" i="14"/>
  <c r="G42" i="14" s="1"/>
  <c r="H41" i="14"/>
  <c r="D41" i="14"/>
  <c r="G41" i="14" s="1"/>
  <c r="H40" i="14"/>
  <c r="D40" i="14"/>
  <c r="G40" i="14" s="1"/>
  <c r="H39" i="14"/>
  <c r="D39" i="14"/>
  <c r="G39" i="14" s="1"/>
  <c r="H38" i="14"/>
  <c r="D38" i="14"/>
  <c r="G38" i="14" s="1"/>
  <c r="H37" i="14"/>
  <c r="D37" i="14"/>
  <c r="G37" i="14" s="1"/>
  <c r="H36" i="14"/>
  <c r="D36" i="14"/>
  <c r="G36" i="14" s="1"/>
  <c r="H35" i="14"/>
  <c r="D35" i="14"/>
  <c r="G35" i="14" s="1"/>
  <c r="H34" i="14"/>
  <c r="D34" i="14"/>
  <c r="G34" i="14" s="1"/>
  <c r="H33" i="14"/>
  <c r="D33" i="14"/>
  <c r="G33" i="14" s="1"/>
  <c r="H32" i="14"/>
  <c r="D32" i="14"/>
  <c r="G32" i="14" s="1"/>
  <c r="H31" i="14"/>
  <c r="D31" i="14"/>
  <c r="G31" i="14" s="1"/>
  <c r="H30" i="14"/>
  <c r="D30" i="14"/>
  <c r="G30" i="14" s="1"/>
  <c r="H29" i="14"/>
  <c r="D29" i="14"/>
  <c r="G29" i="14" s="1"/>
  <c r="H28" i="14"/>
  <c r="D28" i="14"/>
  <c r="G28" i="14" s="1"/>
  <c r="H27" i="14"/>
  <c r="G27" i="14"/>
  <c r="D27" i="14"/>
  <c r="H26" i="14"/>
  <c r="D26" i="14"/>
  <c r="G26" i="14" s="1"/>
  <c r="H25" i="14"/>
  <c r="D25" i="14"/>
  <c r="G25" i="14" s="1"/>
  <c r="H24" i="14"/>
  <c r="D24" i="14"/>
  <c r="G24" i="14" s="1"/>
  <c r="H23" i="14"/>
  <c r="D23" i="14"/>
  <c r="G23" i="14" s="1"/>
  <c r="H22" i="14"/>
  <c r="D22" i="14"/>
  <c r="G22" i="14" s="1"/>
  <c r="H21" i="14"/>
  <c r="D21" i="14"/>
  <c r="G21" i="14" s="1"/>
  <c r="H20" i="14"/>
  <c r="D20" i="14"/>
  <c r="G20" i="14" s="1"/>
  <c r="H19" i="14"/>
  <c r="D19" i="14"/>
  <c r="G19" i="14" s="1"/>
  <c r="H18" i="14"/>
  <c r="D18" i="14"/>
  <c r="G18" i="14" s="1"/>
  <c r="K12" i="14"/>
  <c r="Q12" i="14" s="1"/>
  <c r="R11" i="14"/>
  <c r="Q11" i="14"/>
  <c r="L11" i="14"/>
  <c r="K11" i="14"/>
  <c r="R10" i="14"/>
  <c r="Q10" i="14"/>
  <c r="L10" i="14"/>
  <c r="K10" i="14"/>
  <c r="R9" i="14"/>
  <c r="Q9" i="14"/>
  <c r="L9" i="14"/>
  <c r="K9" i="14"/>
  <c r="Q8" i="14"/>
  <c r="K8" i="14"/>
  <c r="H8" i="14"/>
  <c r="R8" i="14" s="1"/>
  <c r="B8" i="14"/>
  <c r="L8" i="14" s="1"/>
  <c r="R7" i="14"/>
  <c r="Q7" i="14"/>
  <c r="L7" i="14"/>
  <c r="K7" i="14"/>
  <c r="R6" i="14"/>
  <c r="Q6" i="14"/>
  <c r="L6" i="14"/>
  <c r="K6" i="14"/>
  <c r="R5" i="14"/>
  <c r="R12" i="14" s="1"/>
  <c r="Q5" i="14"/>
  <c r="O12" i="14"/>
  <c r="L5" i="14"/>
  <c r="K5" i="14"/>
  <c r="R4" i="14"/>
  <c r="Q4" i="14"/>
  <c r="L4" i="14"/>
  <c r="K4" i="14"/>
  <c r="H3" i="14"/>
  <c r="H4" i="14" s="1"/>
  <c r="B3" i="14"/>
  <c r="B4" i="14" s="1"/>
  <c r="Q1" i="14"/>
  <c r="N1" i="14"/>
  <c r="H1" i="14"/>
  <c r="B1" i="14"/>
  <c r="E1" i="14"/>
  <c r="L12" i="14" l="1"/>
  <c r="B13" i="14"/>
  <c r="H13" i="14"/>
  <c r="E13" i="14"/>
  <c r="B55" i="8"/>
  <c r="B50" i="8"/>
  <c r="B51" i="8" s="1"/>
  <c r="K1" i="14"/>
  <c r="B60" i="7" l="1"/>
  <c r="B55" i="7"/>
  <c r="B56" i="7" s="1"/>
  <c r="B55" i="6" l="1"/>
  <c r="B50" i="6"/>
  <c r="B51" i="6" s="1"/>
  <c r="B52" i="11" l="1"/>
  <c r="B53" i="11" s="1"/>
  <c r="B47" i="11"/>
  <c r="B48" i="11" s="1"/>
  <c r="B55" i="5" l="1"/>
  <c r="B52" i="5"/>
  <c r="B53" i="5" s="1"/>
  <c r="B47" i="5"/>
  <c r="B48" i="5" s="1"/>
  <c r="J3" i="5" l="1"/>
  <c r="J4" i="5" s="1"/>
  <c r="J8" i="5"/>
  <c r="J9" i="5" s="1"/>
  <c r="J11" i="5"/>
  <c r="L39" i="5" s="1"/>
  <c r="G49" i="13"/>
  <c r="G48" i="13"/>
  <c r="G47" i="13"/>
  <c r="G46" i="13"/>
  <c r="G45" i="13"/>
  <c r="G44" i="13"/>
  <c r="G43" i="13"/>
  <c r="G42" i="13"/>
  <c r="G41" i="13"/>
  <c r="G40" i="13"/>
  <c r="G39" i="13"/>
  <c r="G38" i="13"/>
  <c r="G37" i="13"/>
  <c r="G36" i="13"/>
  <c r="G35" i="13"/>
  <c r="G34" i="13"/>
  <c r="G33" i="13"/>
  <c r="G32" i="13"/>
  <c r="G31" i="13"/>
  <c r="G30" i="13"/>
  <c r="G29" i="13"/>
  <c r="G28" i="13"/>
  <c r="G27" i="13"/>
  <c r="G26" i="13"/>
  <c r="G25" i="13"/>
  <c r="G24" i="13"/>
  <c r="G23" i="13"/>
  <c r="G22" i="13"/>
  <c r="G21" i="13"/>
  <c r="G20" i="13"/>
  <c r="G19" i="13"/>
  <c r="G18" i="13"/>
  <c r="E8" i="13"/>
  <c r="B8" i="13"/>
  <c r="E3" i="13"/>
  <c r="E4" i="13" s="1"/>
  <c r="B3" i="13"/>
  <c r="B4" i="13" s="1"/>
  <c r="E1" i="13"/>
  <c r="H1" i="13"/>
  <c r="B1" i="13"/>
  <c r="H13" i="13" l="1"/>
  <c r="L40" i="5"/>
  <c r="L29" i="5"/>
  <c r="L30" i="5"/>
  <c r="L28" i="5"/>
  <c r="L24" i="5"/>
  <c r="L31" i="5"/>
  <c r="L20" i="5"/>
  <c r="L32" i="5"/>
  <c r="L21" i="5"/>
  <c r="L36" i="5"/>
  <c r="L22" i="5"/>
  <c r="L37" i="5"/>
  <c r="L23" i="5"/>
  <c r="L38" i="5"/>
  <c r="L41" i="5"/>
  <c r="L33" i="5"/>
  <c r="L25" i="5"/>
  <c r="L34" i="5"/>
  <c r="L26" i="5"/>
  <c r="L18" i="5"/>
  <c r="L35" i="5"/>
  <c r="L27" i="5"/>
  <c r="L19" i="5"/>
  <c r="B13" i="13"/>
  <c r="E13" i="13"/>
  <c r="H8" i="12"/>
  <c r="G49" i="12"/>
  <c r="G48" i="12"/>
  <c r="G47" i="12"/>
  <c r="G46" i="12"/>
  <c r="G45" i="12"/>
  <c r="G44" i="12"/>
  <c r="G43" i="12"/>
  <c r="G42" i="12"/>
  <c r="G41" i="12"/>
  <c r="G40" i="12"/>
  <c r="G39" i="12"/>
  <c r="G38" i="12"/>
  <c r="G37" i="12"/>
  <c r="G36" i="12"/>
  <c r="G35" i="12"/>
  <c r="G34" i="12"/>
  <c r="G33" i="12"/>
  <c r="G32" i="12"/>
  <c r="G31" i="12"/>
  <c r="G30" i="12"/>
  <c r="G29" i="12"/>
  <c r="G28" i="12"/>
  <c r="G27" i="12"/>
  <c r="G26" i="12"/>
  <c r="G25" i="12"/>
  <c r="G24" i="12"/>
  <c r="G23" i="12"/>
  <c r="G22" i="12"/>
  <c r="G21" i="12"/>
  <c r="G20" i="12"/>
  <c r="G19" i="12"/>
  <c r="G18" i="12"/>
  <c r="E8" i="12"/>
  <c r="B8" i="12"/>
  <c r="E3" i="12"/>
  <c r="E4" i="12" s="1"/>
  <c r="B3" i="12"/>
  <c r="B4" i="12" s="1"/>
  <c r="B45" i="5"/>
  <c r="J1" i="5"/>
  <c r="B1" i="12"/>
  <c r="B53" i="12"/>
  <c r="E1" i="12"/>
  <c r="B65" i="12" l="1"/>
  <c r="H4" i="12"/>
  <c r="B57" i="5"/>
  <c r="J13" i="5"/>
  <c r="H3" i="12"/>
  <c r="B13" i="12"/>
  <c r="E13" i="12"/>
  <c r="H1" i="12"/>
  <c r="H13" i="12" l="1"/>
  <c r="B8" i="7" l="1"/>
  <c r="B3" i="7"/>
  <c r="B4" i="7" s="1"/>
  <c r="B8" i="6"/>
  <c r="B3" i="6"/>
  <c r="B4" i="6" s="1"/>
  <c r="B8" i="11"/>
  <c r="B9" i="11" s="1"/>
  <c r="B3" i="11"/>
  <c r="B4" i="11" s="1"/>
  <c r="B3" i="5"/>
  <c r="B4" i="5" s="1"/>
  <c r="B3" i="9"/>
  <c r="R11" i="8"/>
  <c r="R10" i="8"/>
  <c r="R9" i="8"/>
  <c r="R7" i="8"/>
  <c r="R6" i="8"/>
  <c r="R5" i="8"/>
  <c r="R4" i="8"/>
  <c r="Q11" i="8"/>
  <c r="Q10" i="8"/>
  <c r="Q9" i="8"/>
  <c r="Q8" i="8"/>
  <c r="Q7" i="8"/>
  <c r="Q6" i="8"/>
  <c r="Q5" i="8"/>
  <c r="Q4" i="8"/>
  <c r="O11" i="8"/>
  <c r="N11" i="8"/>
  <c r="O10" i="8"/>
  <c r="N10" i="8"/>
  <c r="O9" i="8"/>
  <c r="N9" i="8"/>
  <c r="N8" i="8"/>
  <c r="O7" i="8"/>
  <c r="N7" i="8"/>
  <c r="O6" i="8"/>
  <c r="N6" i="8"/>
  <c r="O5" i="8"/>
  <c r="N5" i="8"/>
  <c r="O4" i="8"/>
  <c r="N4" i="8"/>
  <c r="K12" i="8"/>
  <c r="N12" i="8" s="1"/>
  <c r="Q12" i="8" s="1"/>
  <c r="K6" i="8"/>
  <c r="L6" i="8"/>
  <c r="K7" i="8"/>
  <c r="L7" i="8"/>
  <c r="K8" i="8"/>
  <c r="K9" i="8"/>
  <c r="L9" i="8"/>
  <c r="K10" i="8"/>
  <c r="L10" i="8"/>
  <c r="K11" i="8"/>
  <c r="L11" i="8"/>
  <c r="L5" i="8"/>
  <c r="K5" i="8"/>
  <c r="L4" i="8"/>
  <c r="K4" i="8"/>
  <c r="G36" i="7"/>
  <c r="G35" i="7"/>
  <c r="G36" i="6"/>
  <c r="G35" i="6"/>
  <c r="G22" i="7"/>
  <c r="G21" i="7"/>
  <c r="G20" i="7"/>
  <c r="G19" i="7"/>
  <c r="G32" i="6"/>
  <c r="D23" i="8"/>
  <c r="G23" i="8" s="1"/>
  <c r="H23" i="8"/>
  <c r="D36" i="8"/>
  <c r="G36" i="8" s="1"/>
  <c r="D35" i="8"/>
  <c r="G35" i="8" s="1"/>
  <c r="H36" i="8"/>
  <c r="H35" i="8"/>
  <c r="D32" i="8"/>
  <c r="G32" i="8" s="1"/>
  <c r="H32" i="8"/>
  <c r="H19" i="8"/>
  <c r="H20" i="8"/>
  <c r="H21" i="8"/>
  <c r="H22" i="8"/>
  <c r="H24" i="8"/>
  <c r="H25" i="8"/>
  <c r="H26" i="8"/>
  <c r="H27" i="8"/>
  <c r="H28" i="8"/>
  <c r="H29" i="8"/>
  <c r="H30" i="8"/>
  <c r="H31" i="8"/>
  <c r="H33" i="8"/>
  <c r="H34" i="8"/>
  <c r="H37" i="8"/>
  <c r="H38" i="8"/>
  <c r="H39" i="8"/>
  <c r="H40" i="8"/>
  <c r="H41" i="8"/>
  <c r="H42" i="8"/>
  <c r="H43" i="8"/>
  <c r="H44" i="8"/>
  <c r="H18" i="8"/>
  <c r="H8" i="8"/>
  <c r="R8" i="8" s="1"/>
  <c r="R12" i="8" s="1"/>
  <c r="H3" i="8"/>
  <c r="H4" i="8" s="1"/>
  <c r="G41" i="11"/>
  <c r="G40" i="11"/>
  <c r="G39" i="11"/>
  <c r="G38" i="11"/>
  <c r="G37" i="11"/>
  <c r="G36" i="11"/>
  <c r="G35" i="11"/>
  <c r="G34" i="11"/>
  <c r="G33" i="11"/>
  <c r="G32" i="11"/>
  <c r="G31" i="11"/>
  <c r="G30" i="11"/>
  <c r="G29" i="11"/>
  <c r="G28" i="11"/>
  <c r="G27" i="11"/>
  <c r="G26" i="11"/>
  <c r="G25" i="11"/>
  <c r="G24" i="11"/>
  <c r="G23" i="11"/>
  <c r="G22" i="11"/>
  <c r="G21" i="11"/>
  <c r="G20" i="11"/>
  <c r="G19" i="11"/>
  <c r="G18" i="11"/>
  <c r="H8" i="11"/>
  <c r="H9" i="11" s="1"/>
  <c r="E8" i="11"/>
  <c r="E9" i="11" s="1"/>
  <c r="E3" i="11"/>
  <c r="H3" i="11" s="1"/>
  <c r="E8" i="8"/>
  <c r="O8" i="8" s="1"/>
  <c r="H8" i="7"/>
  <c r="H8" i="6"/>
  <c r="K1" i="8"/>
  <c r="Q1" i="8"/>
  <c r="N1" i="8"/>
  <c r="B45" i="11"/>
  <c r="B1" i="11"/>
  <c r="O12" i="8" l="1"/>
  <c r="B57" i="11"/>
  <c r="B13" i="11"/>
  <c r="E4" i="11"/>
  <c r="G48" i="7"/>
  <c r="G47" i="7"/>
  <c r="G46" i="7"/>
  <c r="G45" i="7"/>
  <c r="G44" i="7"/>
  <c r="G43" i="7"/>
  <c r="G42" i="7"/>
  <c r="G40" i="7"/>
  <c r="G39" i="7"/>
  <c r="G38" i="7"/>
  <c r="D44" i="8"/>
  <c r="D43" i="8"/>
  <c r="G43" i="8" s="1"/>
  <c r="D42" i="8"/>
  <c r="G42" i="8" s="1"/>
  <c r="D41" i="8"/>
  <c r="G41" i="8" s="1"/>
  <c r="D40" i="8"/>
  <c r="G40" i="8" s="1"/>
  <c r="D39" i="8"/>
  <c r="G39" i="8" s="1"/>
  <c r="D38" i="8"/>
  <c r="G38" i="8" s="1"/>
  <c r="D37" i="8"/>
  <c r="G37" i="8" s="1"/>
  <c r="G43" i="6"/>
  <c r="G42" i="6"/>
  <c r="G41" i="6"/>
  <c r="G40" i="6"/>
  <c r="G39" i="6"/>
  <c r="G38" i="6"/>
  <c r="G37" i="6"/>
  <c r="B4" i="9"/>
  <c r="C40" i="9"/>
  <c r="B3" i="8"/>
  <c r="B8" i="8"/>
  <c r="D18" i="8"/>
  <c r="G18" i="8" s="1"/>
  <c r="D19" i="8"/>
  <c r="G19" i="8" s="1"/>
  <c r="D20" i="8"/>
  <c r="G20" i="8" s="1"/>
  <c r="D21" i="8"/>
  <c r="G21" i="8" s="1"/>
  <c r="D22" i="8"/>
  <c r="G22" i="8" s="1"/>
  <c r="D24" i="8"/>
  <c r="G24" i="8" s="1"/>
  <c r="D25" i="8"/>
  <c r="G25" i="8" s="1"/>
  <c r="D26" i="8"/>
  <c r="G26" i="8" s="1"/>
  <c r="D27" i="8"/>
  <c r="G27" i="8" s="1"/>
  <c r="D28" i="8"/>
  <c r="G28" i="8" s="1"/>
  <c r="D29" i="8"/>
  <c r="G29" i="8" s="1"/>
  <c r="D30" i="8"/>
  <c r="G30" i="8" s="1"/>
  <c r="D31" i="8"/>
  <c r="G31" i="8" s="1"/>
  <c r="D33" i="8"/>
  <c r="G33" i="8" s="1"/>
  <c r="D34" i="8"/>
  <c r="G34" i="8" s="1"/>
  <c r="E3" i="7"/>
  <c r="E8" i="7"/>
  <c r="G18" i="7"/>
  <c r="G23" i="7"/>
  <c r="G24" i="7"/>
  <c r="G25" i="7"/>
  <c r="G26" i="7"/>
  <c r="G27" i="7"/>
  <c r="G28" i="7"/>
  <c r="G29" i="7"/>
  <c r="G30" i="7"/>
  <c r="G31" i="7"/>
  <c r="G32" i="7"/>
  <c r="G33" i="7"/>
  <c r="G34" i="7"/>
  <c r="G37" i="7"/>
  <c r="G41" i="7"/>
  <c r="G49" i="7"/>
  <c r="E3" i="6"/>
  <c r="E8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3" i="6"/>
  <c r="G34" i="6"/>
  <c r="G44" i="6"/>
  <c r="B8" i="5"/>
  <c r="B9" i="5" s="1"/>
  <c r="B11" i="5"/>
  <c r="B8" i="9"/>
  <c r="B9" i="9" s="1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1" i="9"/>
  <c r="B48" i="8"/>
  <c r="B1" i="9"/>
  <c r="E1" i="11"/>
  <c r="B1" i="7"/>
  <c r="B1" i="6"/>
  <c r="B53" i="7"/>
  <c r="H1" i="8"/>
  <c r="B48" i="6"/>
  <c r="B60" i="6" l="1"/>
  <c r="B13" i="6"/>
  <c r="B65" i="7"/>
  <c r="B13" i="7"/>
  <c r="B60" i="8"/>
  <c r="D18" i="5"/>
  <c r="L8" i="8"/>
  <c r="L12" i="8" s="1"/>
  <c r="E13" i="11"/>
  <c r="H13" i="8"/>
  <c r="H4" i="11"/>
  <c r="G44" i="8"/>
  <c r="E4" i="6"/>
  <c r="H3" i="6"/>
  <c r="B4" i="8"/>
  <c r="E3" i="8"/>
  <c r="E4" i="7"/>
  <c r="H3" i="7"/>
  <c r="B13" i="9"/>
  <c r="D41" i="5"/>
  <c r="D39" i="5"/>
  <c r="D37" i="5"/>
  <c r="D35" i="5"/>
  <c r="D33" i="5"/>
  <c r="D31" i="5"/>
  <c r="D29" i="5"/>
  <c r="D27" i="5"/>
  <c r="D25" i="5"/>
  <c r="D23" i="5"/>
  <c r="D21" i="5"/>
  <c r="D19" i="5"/>
  <c r="D40" i="5"/>
  <c r="D38" i="5"/>
  <c r="D36" i="5"/>
  <c r="D34" i="5"/>
  <c r="D32" i="5"/>
  <c r="D30" i="5"/>
  <c r="D28" i="5"/>
  <c r="D26" i="5"/>
  <c r="D24" i="5"/>
  <c r="D22" i="5"/>
  <c r="D20" i="5"/>
  <c r="B1" i="8"/>
  <c r="H1" i="11"/>
  <c r="B1" i="5"/>
  <c r="E1" i="6"/>
  <c r="E1" i="7"/>
  <c r="H13" i="11" l="1"/>
  <c r="E13" i="6"/>
  <c r="H4" i="6"/>
  <c r="B13" i="8"/>
  <c r="E4" i="8"/>
  <c r="E13" i="7"/>
  <c r="H4" i="7"/>
  <c r="B13" i="5"/>
  <c r="E1" i="8"/>
  <c r="H1" i="6"/>
  <c r="H1" i="7"/>
  <c r="H13" i="6" l="1"/>
  <c r="E13" i="8"/>
  <c r="H13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Alex</author>
  </authors>
  <commentList>
    <comment ref="B1" authorId="0" shapeId="0" xr:uid="{00000000-0006-0000-0500-000001000000}">
      <text>
        <r>
          <rPr>
            <b/>
            <sz val="9"/>
            <color indexed="16"/>
            <rFont val="Tahoma"/>
            <family val="2"/>
          </rPr>
          <t>ExcelApi:
Invalid absolute IMMCode supplied.</t>
        </r>
      </text>
    </comment>
    <comment ref="E1" authorId="0" shapeId="0" xr:uid="{00000000-0006-0000-0500-000002000000}">
      <text>
        <r>
          <rPr>
            <b/>
            <sz val="9"/>
            <color indexed="16"/>
            <rFont val="Tahoma"/>
            <family val="2"/>
          </rPr>
          <t>ExcelApi:
Invalid absolute IMMCode supplied.</t>
        </r>
      </text>
    </comment>
    <comment ref="H1" authorId="0" shapeId="0" xr:uid="{00000000-0006-0000-0500-000003000000}">
      <text>
        <r>
          <rPr>
            <b/>
            <sz val="9"/>
            <color indexed="16"/>
            <rFont val="Tahoma"/>
            <family val="2"/>
          </rPr>
          <t>ExcelApi:
Invalid absolute IMMCode supplied.</t>
        </r>
      </text>
    </comment>
    <comment ref="A14" authorId="0" shapeId="0" xr:uid="{00000000-0006-0000-0500-000004000000}">
      <text>
        <r>
          <rPr>
            <b/>
            <sz val="9"/>
            <color indexed="16"/>
            <rFont val="Tahoma"/>
            <family val="2"/>
          </rPr>
          <t>ExcelApi:
Object reference not set to an instance of an object.</t>
        </r>
      </text>
    </comment>
    <comment ref="B14" authorId="0" shapeId="0" xr:uid="{00000000-0006-0000-0500-000005000000}">
      <text>
        <r>
          <rPr>
            <b/>
            <sz val="9"/>
            <color indexed="16"/>
            <rFont val="Tahoma"/>
            <family val="2"/>
          </rPr>
          <t>ExcelApi:
The search using this expression '-2146826273' yielded no results.</t>
        </r>
      </text>
    </comment>
    <comment ref="D14" authorId="0" shapeId="0" xr:uid="{00000000-0006-0000-0500-000006000000}">
      <text>
        <r>
          <rPr>
            <b/>
            <sz val="9"/>
            <color indexed="16"/>
            <rFont val="Tahoma"/>
            <family val="2"/>
          </rPr>
          <t>ExcelApi:
Object reference not set to an instance of an object.</t>
        </r>
      </text>
    </comment>
    <comment ref="E14" authorId="0" shapeId="0" xr:uid="{00000000-0006-0000-0500-000007000000}">
      <text>
        <r>
          <rPr>
            <b/>
            <sz val="9"/>
            <color indexed="16"/>
            <rFont val="Tahoma"/>
            <family val="2"/>
          </rPr>
          <t>ExcelApi:
The search using this expression '-2146826273' yielded no results.</t>
        </r>
      </text>
    </comment>
    <comment ref="G14" authorId="0" shapeId="0" xr:uid="{00000000-0006-0000-0500-000008000000}">
      <text>
        <r>
          <rPr>
            <b/>
            <sz val="9"/>
            <color indexed="16"/>
            <rFont val="Tahoma"/>
            <family val="2"/>
          </rPr>
          <t>ExcelApi:
Object reference not set to an instance of an object.</t>
        </r>
      </text>
    </comment>
    <comment ref="H14" authorId="0" shapeId="0" xr:uid="{00000000-0006-0000-0500-000009000000}">
      <text>
        <r>
          <rPr>
            <b/>
            <sz val="9"/>
            <color indexed="16"/>
            <rFont val="Tahoma"/>
            <family val="2"/>
          </rPr>
          <t>ExcelApi:
The search using this expression '-2146826273' yielded no results.</t>
        </r>
      </text>
    </comment>
    <comment ref="B53" authorId="0" shapeId="0" xr:uid="{00000000-0006-0000-0500-00000A000000}">
      <text>
        <r>
          <rPr>
            <b/>
            <sz val="9"/>
            <color indexed="16"/>
            <rFont val="Tahoma"/>
            <family val="2"/>
          </rPr>
          <t>ExcelApi:
Invalid absolute IMMCode supplied.</t>
        </r>
      </text>
    </comment>
    <comment ref="A66" authorId="0" shapeId="0" xr:uid="{00000000-0006-0000-0500-00000B000000}">
      <text>
        <r>
          <rPr>
            <b/>
            <sz val="9"/>
            <color indexed="16"/>
            <rFont val="Tahoma"/>
            <family val="2"/>
          </rPr>
          <t>ExcelApi:
Object reference not set to an instance of an object.</t>
        </r>
      </text>
    </comment>
    <comment ref="B66" authorId="0" shapeId="0" xr:uid="{00000000-0006-0000-0500-00000C000000}">
      <text>
        <r>
          <rPr>
            <b/>
            <sz val="9"/>
            <color indexed="16"/>
            <rFont val="Tahoma"/>
            <family val="2"/>
          </rPr>
          <t>ExcelApi:
The search using this expression '-2146826273' yielded no results.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Alex</author>
  </authors>
  <commentList>
    <comment ref="B1" authorId="0" shapeId="0" xr:uid="{00000000-0006-0000-0800-000001000000}">
      <text>
        <r>
          <rPr>
            <b/>
            <sz val="9"/>
            <color indexed="16"/>
            <rFont val="Tahoma"/>
            <family val="2"/>
          </rPr>
          <t>ExcelApi:
Invalid absolute IMMCode supplied.</t>
        </r>
      </text>
    </comment>
    <comment ref="E1" authorId="0" shapeId="0" xr:uid="{00000000-0006-0000-0800-000002000000}">
      <text>
        <r>
          <rPr>
            <b/>
            <sz val="9"/>
            <color indexed="16"/>
            <rFont val="Tahoma"/>
            <family val="2"/>
          </rPr>
          <t>ExcelApi:
Invalid absolute IMMCode supplied.</t>
        </r>
      </text>
    </comment>
    <comment ref="H1" authorId="0" shapeId="0" xr:uid="{00000000-0006-0000-0800-000003000000}">
      <text>
        <r>
          <rPr>
            <b/>
            <sz val="9"/>
            <color indexed="16"/>
            <rFont val="Tahoma"/>
            <family val="2"/>
          </rPr>
          <t>ExcelApi:
Invalid absolute IMMCode supplied.</t>
        </r>
      </text>
    </comment>
    <comment ref="A14" authorId="0" shapeId="0" xr:uid="{00000000-0006-0000-0800-000004000000}">
      <text>
        <r>
          <rPr>
            <b/>
            <sz val="9"/>
            <color indexed="16"/>
            <rFont val="Tahoma"/>
            <family val="2"/>
          </rPr>
          <t>ExcelApi:
Object reference not set to an instance of an object.</t>
        </r>
      </text>
    </comment>
    <comment ref="B14" authorId="0" shapeId="0" xr:uid="{00000000-0006-0000-0800-000005000000}">
      <text>
        <r>
          <rPr>
            <b/>
            <sz val="9"/>
            <color indexed="16"/>
            <rFont val="Tahoma"/>
            <family val="2"/>
          </rPr>
          <t>ExcelApi:
The search using this expression '-2146826273' yielded no results.</t>
        </r>
      </text>
    </comment>
    <comment ref="D14" authorId="0" shapeId="0" xr:uid="{00000000-0006-0000-0800-000006000000}">
      <text>
        <r>
          <rPr>
            <b/>
            <sz val="9"/>
            <color indexed="16"/>
            <rFont val="Tahoma"/>
            <family val="2"/>
          </rPr>
          <t>ExcelApi:
Object reference not set to an instance of an object.</t>
        </r>
      </text>
    </comment>
    <comment ref="E14" authorId="0" shapeId="0" xr:uid="{00000000-0006-0000-0800-000007000000}">
      <text>
        <r>
          <rPr>
            <b/>
            <sz val="9"/>
            <color indexed="16"/>
            <rFont val="Tahoma"/>
            <family val="2"/>
          </rPr>
          <t>ExcelApi:
The search using this expression '-2146826273' yielded no results.</t>
        </r>
      </text>
    </comment>
    <comment ref="G14" authorId="0" shapeId="0" xr:uid="{00000000-0006-0000-0800-000008000000}">
      <text>
        <r>
          <rPr>
            <b/>
            <sz val="9"/>
            <color indexed="16"/>
            <rFont val="Tahoma"/>
            <family val="2"/>
          </rPr>
          <t>ExcelApi:
Object reference not set to an instance of an object.</t>
        </r>
      </text>
    </comment>
    <comment ref="H14" authorId="0" shapeId="0" xr:uid="{00000000-0006-0000-0800-000009000000}">
      <text>
        <r>
          <rPr>
            <b/>
            <sz val="9"/>
            <color indexed="16"/>
            <rFont val="Tahoma"/>
            <family val="2"/>
          </rPr>
          <t>ExcelApi:
The search using this expression '-2146826273' yielded no results.</t>
        </r>
      </text>
    </comment>
    <comment ref="B53" authorId="0" shapeId="0" xr:uid="{00000000-0006-0000-0800-00000A000000}">
      <text>
        <r>
          <rPr>
            <b/>
            <sz val="9"/>
            <color indexed="16"/>
            <rFont val="Tahoma"/>
            <family val="2"/>
          </rPr>
          <t>ExcelApi:
Invalid absolute IMMCode supplied.</t>
        </r>
      </text>
    </comment>
    <comment ref="A66" authorId="0" shapeId="0" xr:uid="{00000000-0006-0000-0800-00000B000000}">
      <text>
        <r>
          <rPr>
            <b/>
            <sz val="9"/>
            <color indexed="16"/>
            <rFont val="Tahoma"/>
            <family val="2"/>
          </rPr>
          <t>ExcelApi:
Object reference not set to an instance of an object.</t>
        </r>
      </text>
    </comment>
    <comment ref="B66" authorId="0" shapeId="0" xr:uid="{00000000-0006-0000-0800-00000C000000}">
      <text>
        <r>
          <rPr>
            <b/>
            <sz val="9"/>
            <color indexed="16"/>
            <rFont val="Tahoma"/>
            <family val="2"/>
          </rPr>
          <t>ExcelApi:
The search using this expression '-2146826273' yielded no results.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Alex</author>
  </authors>
  <commentList>
    <comment ref="B1" authorId="0" shapeId="0" xr:uid="{00000000-0006-0000-0900-000001000000}">
      <text>
        <r>
          <rPr>
            <b/>
            <sz val="9"/>
            <color indexed="16"/>
            <rFont val="Tahoma"/>
            <family val="2"/>
          </rPr>
          <t>ExcelApi:
Invalid absolute IMMCode supplied.</t>
        </r>
      </text>
    </comment>
    <comment ref="E1" authorId="0" shapeId="0" xr:uid="{00000000-0006-0000-0900-000002000000}">
      <text>
        <r>
          <rPr>
            <b/>
            <sz val="9"/>
            <color indexed="16"/>
            <rFont val="Tahoma"/>
            <family val="2"/>
          </rPr>
          <t>ExcelApi:
Invalid absolute IMMCode supplied.</t>
        </r>
      </text>
    </comment>
    <comment ref="H1" authorId="0" shapeId="0" xr:uid="{00000000-0006-0000-0900-000003000000}">
      <text>
        <r>
          <rPr>
            <b/>
            <sz val="9"/>
            <color indexed="16"/>
            <rFont val="Tahoma"/>
            <family val="2"/>
          </rPr>
          <t>ExcelApi:
Invalid absolute IMMCode supplied.</t>
        </r>
      </text>
    </comment>
    <comment ref="A14" authorId="0" shapeId="0" xr:uid="{00000000-0006-0000-0900-000004000000}">
      <text>
        <r>
          <rPr>
            <b/>
            <sz val="9"/>
            <color indexed="16"/>
            <rFont val="Tahoma"/>
            <family val="2"/>
          </rPr>
          <t>ExcelApi:
Object reference not set to an instance of an object.</t>
        </r>
      </text>
    </comment>
    <comment ref="B14" authorId="0" shapeId="0" xr:uid="{00000000-0006-0000-0900-000005000000}">
      <text>
        <r>
          <rPr>
            <b/>
            <sz val="9"/>
            <color indexed="16"/>
            <rFont val="Tahoma"/>
            <family val="2"/>
          </rPr>
          <t>ExcelApi:
The search using this expression '-2146826273' yielded no results.</t>
        </r>
      </text>
    </comment>
    <comment ref="D14" authorId="0" shapeId="0" xr:uid="{00000000-0006-0000-0900-000006000000}">
      <text>
        <r>
          <rPr>
            <b/>
            <sz val="9"/>
            <color indexed="16"/>
            <rFont val="Tahoma"/>
            <family val="2"/>
          </rPr>
          <t>ExcelApi:
Object reference not set to an instance of an object.</t>
        </r>
      </text>
    </comment>
    <comment ref="E14" authorId="0" shapeId="0" xr:uid="{00000000-0006-0000-0900-000007000000}">
      <text>
        <r>
          <rPr>
            <b/>
            <sz val="9"/>
            <color indexed="16"/>
            <rFont val="Tahoma"/>
            <family val="2"/>
          </rPr>
          <t>ExcelApi:
The search using this expression '-2146826273' yielded no results.</t>
        </r>
      </text>
    </comment>
    <comment ref="G14" authorId="0" shapeId="0" xr:uid="{00000000-0006-0000-0900-000008000000}">
      <text>
        <r>
          <rPr>
            <b/>
            <sz val="9"/>
            <color indexed="16"/>
            <rFont val="Tahoma"/>
            <family val="2"/>
          </rPr>
          <t>ExcelApi:
Object reference not set to an instance of an object.</t>
        </r>
      </text>
    </comment>
    <comment ref="H14" authorId="0" shapeId="0" xr:uid="{00000000-0006-0000-0900-000009000000}">
      <text>
        <r>
          <rPr>
            <b/>
            <sz val="9"/>
            <color indexed="16"/>
            <rFont val="Tahoma"/>
            <family val="2"/>
          </rPr>
          <t>ExcelApi:
The search using this expression '-2146826273' yielded no results.</t>
        </r>
      </text>
    </comment>
  </commentList>
</comments>
</file>

<file path=xl/sharedStrings.xml><?xml version="1.0" encoding="utf-8"?>
<sst xmlns="http://schemas.openxmlformats.org/spreadsheetml/2006/main" count="1992" uniqueCount="168">
  <si>
    <t>RateCurve</t>
  </si>
  <si>
    <t>Currency</t>
  </si>
  <si>
    <t>AUD</t>
  </si>
  <si>
    <t>3M</t>
  </si>
  <si>
    <t>IndexName</t>
  </si>
  <si>
    <t>CurveName</t>
  </si>
  <si>
    <t>Algorithm</t>
  </si>
  <si>
    <t>FlatForward</t>
  </si>
  <si>
    <t>IR Term Structure</t>
  </si>
  <si>
    <t>Instrument</t>
  </si>
  <si>
    <t>Type</t>
  </si>
  <si>
    <t>Maturity</t>
  </si>
  <si>
    <t>HL Instrument Name</t>
  </si>
  <si>
    <t>Rates</t>
  </si>
  <si>
    <t>Additional</t>
  </si>
  <si>
    <t>Deposit</t>
  </si>
  <si>
    <t>1D</t>
  </si>
  <si>
    <t>1W</t>
  </si>
  <si>
    <t>2W</t>
  </si>
  <si>
    <t>1M</t>
  </si>
  <si>
    <t>2M</t>
  </si>
  <si>
    <t>IRSwap</t>
  </si>
  <si>
    <t>3Y</t>
  </si>
  <si>
    <t>4Y</t>
  </si>
  <si>
    <t>5Y</t>
  </si>
  <si>
    <t>6Y</t>
  </si>
  <si>
    <t>7Y</t>
  </si>
  <si>
    <t>8Y</t>
  </si>
  <si>
    <t>9Y</t>
  </si>
  <si>
    <t>10Y</t>
  </si>
  <si>
    <t>15Y</t>
  </si>
  <si>
    <t>20Y</t>
  </si>
  <si>
    <t>IRFuture</t>
  </si>
  <si>
    <t>IR</t>
  </si>
  <si>
    <t>H0</t>
  </si>
  <si>
    <t>M0</t>
  </si>
  <si>
    <t>U0</t>
  </si>
  <si>
    <t>Z0</t>
  </si>
  <si>
    <t>Create Curve</t>
  </si>
  <si>
    <t>6M</t>
  </si>
  <si>
    <t>GBP</t>
  </si>
  <si>
    <t>L</t>
  </si>
  <si>
    <t>USD</t>
  </si>
  <si>
    <t>ED</t>
  </si>
  <si>
    <t>EUR</t>
  </si>
  <si>
    <t>ER</t>
  </si>
  <si>
    <t>DiscountCurve</t>
  </si>
  <si>
    <t>XccyDepo</t>
  </si>
  <si>
    <t>XccySwap</t>
  </si>
  <si>
    <t>1Y</t>
  </si>
  <si>
    <t>2Y</t>
  </si>
  <si>
    <t>9M</t>
  </si>
  <si>
    <t>12Y</t>
  </si>
  <si>
    <t>25Y</t>
  </si>
  <si>
    <t>2D</t>
  </si>
  <si>
    <t>FORMATS for Curves</t>
  </si>
  <si>
    <t>PricingStructureType</t>
  </si>
  <si>
    <t>BuildDateTime</t>
  </si>
  <si>
    <t>BaseDate</t>
  </si>
  <si>
    <t>MarketName</t>
  </si>
  <si>
    <t>IndexTenor</t>
  </si>
  <si>
    <t>Identifier</t>
  </si>
  <si>
    <t>FastLinearZero</t>
  </si>
  <si>
    <t>GBP-LIBOR-ISDA</t>
  </si>
  <si>
    <t>RateIndex</t>
  </si>
  <si>
    <t>H1</t>
  </si>
  <si>
    <t>CreditInstrumentId</t>
  </si>
  <si>
    <t>CreditSeniority</t>
  </si>
  <si>
    <t>SENIOR</t>
  </si>
  <si>
    <t>LinearZero</t>
  </si>
  <si>
    <t>LIBOR</t>
  </si>
  <si>
    <t>Algorithms</t>
  </si>
  <si>
    <t>Base algorithm</t>
  </si>
  <si>
    <t>COE</t>
  </si>
  <si>
    <t>SimpleGapStep</t>
  </si>
  <si>
    <t>EUR-EURIBOR-Telerate</t>
  </si>
  <si>
    <t>M1</t>
  </si>
  <si>
    <t>U1</t>
  </si>
  <si>
    <t>Z1</t>
  </si>
  <si>
    <t>H2</t>
  </si>
  <si>
    <t>30Y</t>
  </si>
  <si>
    <t>TN</t>
  </si>
  <si>
    <t>UniqueIdentifier</t>
  </si>
  <si>
    <t>TimeToLive</t>
  </si>
  <si>
    <t>M2</t>
  </si>
  <si>
    <t>U2</t>
  </si>
  <si>
    <t>Z2</t>
  </si>
  <si>
    <t>EUR-LIBOR-BBA</t>
  </si>
  <si>
    <t>NZD</t>
  </si>
  <si>
    <t>NZD-BBR-FRA</t>
  </si>
  <si>
    <t>ZB</t>
  </si>
  <si>
    <t>CalypsoAlgo4</t>
  </si>
  <si>
    <t>DependencyDepth</t>
  </si>
  <si>
    <t>3W</t>
  </si>
  <si>
    <t>EUR-Deposit-1D</t>
  </si>
  <si>
    <t>EUR-Deposit-2D</t>
  </si>
  <si>
    <t>EUR-Deposit-1W</t>
  </si>
  <si>
    <t>EUR-Deposit-1M</t>
  </si>
  <si>
    <t>EUR-Deposit-2M</t>
  </si>
  <si>
    <t>EUR-Deposit-3M</t>
  </si>
  <si>
    <t>EUR-IRSwap-3Y</t>
  </si>
  <si>
    <t>EUR-IRSwap-4Y</t>
  </si>
  <si>
    <t>EUR-IRSwap-5Y</t>
  </si>
  <si>
    <t>EUR-IRSwap-6Y</t>
  </si>
  <si>
    <t>EUR-IRSwap-7Y</t>
  </si>
  <si>
    <t>EUR-IRSwap-8Y</t>
  </si>
  <si>
    <t>EUR-IRSwap-9Y</t>
  </si>
  <si>
    <t>EUR-IRSwap-10Y</t>
  </si>
  <si>
    <t>EUR-IRSwap-12Y</t>
  </si>
  <si>
    <t>EUR-IRSwap-15Y</t>
  </si>
  <si>
    <t>EUR-IRSwap-20Y</t>
  </si>
  <si>
    <t>EUR-IRSwap-25Y</t>
  </si>
  <si>
    <t>EUR-IRSwap-30Y</t>
  </si>
  <si>
    <t>EUR-IRFuture-ER-1</t>
  </si>
  <si>
    <t>EUR-IRFuture-ER-2</t>
  </si>
  <si>
    <t>EUR-IRFuture-ER-3</t>
  </si>
  <si>
    <t>EUR-IRFuture-ER-4</t>
  </si>
  <si>
    <t>EUR-IRFuture-ER-5</t>
  </si>
  <si>
    <t>EUR-IRFuture-ER-6</t>
  </si>
  <si>
    <t>EUR-IRFuture-ER-7</t>
  </si>
  <si>
    <t>EUR-IRFuture-ER-8</t>
  </si>
  <si>
    <t>Ids</t>
  </si>
  <si>
    <t>Values</t>
  </si>
  <si>
    <t>Measures</t>
  </si>
  <si>
    <t>Units</t>
  </si>
  <si>
    <t>MarketQuote</t>
  </si>
  <si>
    <t>DecimalRate</t>
  </si>
  <si>
    <t>Volatility</t>
  </si>
  <si>
    <t>LogNormalVolatility</t>
  </si>
  <si>
    <t>Market</t>
  </si>
  <si>
    <t>QR_LIVE</t>
  </si>
  <si>
    <t>AUD-BBR-BBSW</t>
  </si>
  <si>
    <t>USD-LIBOR-BBA</t>
  </si>
  <si>
    <t>JPY</t>
  </si>
  <si>
    <t>JPY-LIBOR-ISDA</t>
  </si>
  <si>
    <t>JPY-LIBOR-BBA</t>
  </si>
  <si>
    <t>EY</t>
  </si>
  <si>
    <t>GBP-LIBOR-BBA</t>
  </si>
  <si>
    <t>GBP-Deposit-1D</t>
  </si>
  <si>
    <t>GBP-Deposit-1W</t>
  </si>
  <si>
    <t>GBP-Deposit-2W</t>
  </si>
  <si>
    <t>GBP-Deposit-1M</t>
  </si>
  <si>
    <t>GBP-Deposit-2M</t>
  </si>
  <si>
    <t>GBP-Deposit-3M</t>
  </si>
  <si>
    <t>GBP-IRSwap-3Y</t>
  </si>
  <si>
    <t>GBP-IRSwap-4Y</t>
  </si>
  <si>
    <t>GBP-IRSwap-5Y</t>
  </si>
  <si>
    <t>GBP-IRSwap-6Y</t>
  </si>
  <si>
    <t>GBP-IRSwap-7Y</t>
  </si>
  <si>
    <t>GBP-IRSwap-8Y</t>
  </si>
  <si>
    <t>GBP-IRSwap-9Y</t>
  </si>
  <si>
    <t>GBP-IRSwap-10Y</t>
  </si>
  <si>
    <t>GBP-IRSwap-12Y</t>
  </si>
  <si>
    <t>GBP-IRSwap-15Y</t>
  </si>
  <si>
    <t>GBP-IRSwap-20Y</t>
  </si>
  <si>
    <t>GBP-IRSwap-25Y</t>
  </si>
  <si>
    <t>GBP-IRSwap-30Y</t>
  </si>
  <si>
    <t>GBP-IRFuture-L-1</t>
  </si>
  <si>
    <t>GBP-IRFuture-L-2</t>
  </si>
  <si>
    <t>GBP-IRFuture-L-3</t>
  </si>
  <si>
    <t>GBP-IRFuture-L-4</t>
  </si>
  <si>
    <t>GBP-IRFuture-L-5</t>
  </si>
  <si>
    <t>GBP-IRFuture-L-6</t>
  </si>
  <si>
    <t>GBP-IRFuture-L-7</t>
  </si>
  <si>
    <t>GBP-IRFuture-L-8</t>
  </si>
  <si>
    <t>CHF-LIBOR-BBA</t>
  </si>
  <si>
    <t>CHF</t>
  </si>
  <si>
    <t>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</si>
</sst>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;@"/>
    <numFmt numFmtId="165" formatCode="0.0000%"/>
  </numFmts>
  <fonts count="14" x14ac:knownFonts="1">
    <font>
      <sz val="10"/>
      <name val="Arial"/>
    </font>
    <font>
      <sz val="10"/>
      <name val="Arial"/>
      <family val="2"/>
    </font>
    <font>
      <b/>
      <sz val="8"/>
      <color indexed="9"/>
      <name val="Arial"/>
      <family val="2"/>
    </font>
    <font>
      <sz val="8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"/>
      <color indexed="16"/>
      <name val="Arial"/>
      <family val="2"/>
    </font>
    <font>
      <u/>
      <sz val="8"/>
      <color indexed="12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8"/>
      <color indexed="9"/>
      <name val="Verdana"/>
      <family val="2"/>
    </font>
    <font>
      <sz val="8"/>
      <name val="Verdana"/>
      <family val="2"/>
    </font>
    <font>
      <sz val="8"/>
      <name val="Arial"/>
      <family val="2"/>
    </font>
    <font>
      <b/>
      <sz val="9"/>
      <color indexed="16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8"/>
        <bgColor indexed="64"/>
      </patternFill>
    </fill>
    <fill>
      <patternFill patternType="darkGray"/>
    </fill>
    <fill>
      <patternFill patternType="solid">
        <fgColor indexed="22"/>
        <bgColor indexed="64"/>
      </patternFill>
    </fill>
    <fill>
      <patternFill patternType="solid">
        <fgColor indexed="3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5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23"/>
      </right>
      <top style="medium">
        <color indexed="9"/>
      </top>
      <bottom style="medium">
        <color indexed="23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8" fillId="0" borderId="0" applyNumberFormat="0" applyFill="0" applyBorder="0" applyAlignment="0" applyProtection="0">
      <alignment vertical="top"/>
      <protection locked="0"/>
    </xf>
    <xf numFmtId="0" fontId="1" fillId="2" borderId="0"/>
    <xf numFmtId="0" fontId="9" fillId="2" borderId="0"/>
    <xf numFmtId="9" fontId="1" fillId="0" borderId="0" applyFont="0" applyFill="0" applyBorder="0" applyAlignment="0" applyProtection="0"/>
    <xf numFmtId="0" fontId="1" fillId="2" borderId="0"/>
  </cellStyleXfs>
  <cellXfs count="68">
    <xf numFmtId="0" fontId="0" fillId="0" borderId="0" xfId="0"/>
    <xf numFmtId="0" fontId="2" fillId="3" borderId="1" xfId="0" applyFont="1" applyFill="1" applyBorder="1"/>
    <xf numFmtId="0" fontId="2" fillId="3" borderId="2" xfId="0" applyFont="1" applyFill="1" applyBorder="1"/>
    <xf numFmtId="0" fontId="3" fillId="4" borderId="3" xfId="0" applyFont="1" applyFill="1" applyBorder="1"/>
    <xf numFmtId="0" fontId="3" fillId="0" borderId="0" xfId="0" applyFont="1"/>
    <xf numFmtId="0" fontId="3" fillId="4" borderId="4" xfId="0" applyFont="1" applyFill="1" applyBorder="1"/>
    <xf numFmtId="0" fontId="4" fillId="0" borderId="0" xfId="0" applyFont="1"/>
    <xf numFmtId="0" fontId="3" fillId="4" borderId="5" xfId="0" applyFont="1" applyFill="1" applyBorder="1"/>
    <xf numFmtId="0" fontId="3" fillId="4" borderId="0" xfId="0" applyFont="1" applyFill="1" applyBorder="1"/>
    <xf numFmtId="0" fontId="2" fillId="3" borderId="3" xfId="0" applyFont="1" applyFill="1" applyBorder="1"/>
    <xf numFmtId="0" fontId="2" fillId="3" borderId="6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right"/>
    </xf>
    <xf numFmtId="0" fontId="2" fillId="3" borderId="9" xfId="0" applyFont="1" applyFill="1" applyBorder="1" applyAlignment="1">
      <alignment horizontal="right"/>
    </xf>
    <xf numFmtId="0" fontId="5" fillId="0" borderId="5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5" fillId="0" borderId="10" xfId="0" applyFont="1" applyFill="1" applyBorder="1" applyAlignment="1">
      <alignment horizontal="center"/>
    </xf>
    <xf numFmtId="0" fontId="6" fillId="0" borderId="0" xfId="0" applyFont="1" applyBorder="1" applyAlignment="1">
      <alignment horizontal="left"/>
    </xf>
    <xf numFmtId="10" fontId="3" fillId="0" borderId="10" xfId="0" applyNumberFormat="1" applyFont="1" applyBorder="1"/>
    <xf numFmtId="0" fontId="3" fillId="0" borderId="3" xfId="0" applyFont="1" applyBorder="1"/>
    <xf numFmtId="0" fontId="3" fillId="0" borderId="11" xfId="0" applyFont="1" applyFill="1" applyBorder="1" applyAlignment="1">
      <alignment horizontal="center"/>
    </xf>
    <xf numFmtId="0" fontId="5" fillId="0" borderId="11" xfId="0" applyFont="1" applyFill="1" applyBorder="1" applyAlignment="1">
      <alignment horizontal="center"/>
    </xf>
    <xf numFmtId="10" fontId="3" fillId="0" borderId="11" xfId="0" applyNumberFormat="1" applyFont="1" applyBorder="1"/>
    <xf numFmtId="0" fontId="3" fillId="0" borderId="4" xfId="0" applyFont="1" applyBorder="1"/>
    <xf numFmtId="0" fontId="5" fillId="0" borderId="12" xfId="0" applyFont="1" applyFill="1" applyBorder="1" applyAlignment="1">
      <alignment horizontal="center"/>
    </xf>
    <xf numFmtId="10" fontId="3" fillId="0" borderId="12" xfId="0" applyNumberFormat="1" applyFont="1" applyBorder="1"/>
    <xf numFmtId="0" fontId="3" fillId="0" borderId="9" xfId="0" applyFont="1" applyBorder="1"/>
    <xf numFmtId="0" fontId="7" fillId="5" borderId="13" xfId="1" applyFont="1" applyFill="1" applyBorder="1" applyAlignment="1" applyProtection="1">
      <alignment horizontal="center"/>
    </xf>
    <xf numFmtId="0" fontId="3" fillId="4" borderId="6" xfId="0" applyFont="1" applyFill="1" applyBorder="1"/>
    <xf numFmtId="0" fontId="3" fillId="4" borderId="8" xfId="0" applyFont="1" applyFill="1" applyBorder="1"/>
    <xf numFmtId="0" fontId="3" fillId="4" borderId="9" xfId="0" applyFont="1" applyFill="1" applyBorder="1"/>
    <xf numFmtId="10" fontId="3" fillId="0" borderId="9" xfId="4" applyNumberFormat="1" applyFont="1" applyBorder="1"/>
    <xf numFmtId="0" fontId="10" fillId="6" borderId="14" xfId="3" applyFont="1" applyFill="1" applyBorder="1" applyAlignment="1">
      <alignment horizontal="center"/>
    </xf>
    <xf numFmtId="0" fontId="10" fillId="6" borderId="1" xfId="2" applyFont="1" applyFill="1" applyBorder="1" applyAlignment="1">
      <alignment horizontal="center"/>
    </xf>
    <xf numFmtId="0" fontId="11" fillId="7" borderId="10" xfId="2" applyFont="1" applyFill="1" applyBorder="1" applyAlignment="1">
      <alignment horizontal="center"/>
    </xf>
    <xf numFmtId="0" fontId="11" fillId="7" borderId="11" xfId="2" applyFont="1" applyFill="1" applyBorder="1" applyAlignment="1">
      <alignment horizontal="center"/>
    </xf>
    <xf numFmtId="14" fontId="11" fillId="7" borderId="11" xfId="2" applyNumberFormat="1" applyFont="1" applyFill="1" applyBorder="1" applyAlignment="1">
      <alignment horizontal="center"/>
    </xf>
    <xf numFmtId="0" fontId="11" fillId="7" borderId="12" xfId="3" applyFont="1" applyFill="1" applyBorder="1" applyAlignment="1">
      <alignment horizontal="center"/>
    </xf>
    <xf numFmtId="14" fontId="11" fillId="7" borderId="12" xfId="2" applyNumberFormat="1" applyFont="1" applyFill="1" applyBorder="1" applyAlignment="1">
      <alignment horizontal="center"/>
    </xf>
    <xf numFmtId="164" fontId="11" fillId="8" borderId="5" xfId="2" applyNumberFormat="1" applyFont="1" applyFill="1" applyBorder="1" applyAlignment="1">
      <alignment horizontal="center"/>
    </xf>
    <xf numFmtId="0" fontId="11" fillId="8" borderId="5" xfId="2" applyFont="1" applyFill="1" applyBorder="1" applyAlignment="1">
      <alignment horizontal="center"/>
    </xf>
    <xf numFmtId="22" fontId="11" fillId="8" borderId="5" xfId="2" applyNumberFormat="1" applyFont="1" applyFill="1" applyBorder="1" applyAlignment="1">
      <alignment horizontal="center"/>
    </xf>
    <xf numFmtId="164" fontId="11" fillId="8" borderId="1" xfId="2" applyNumberFormat="1" applyFont="1" applyFill="1" applyBorder="1" applyAlignment="1">
      <alignment horizontal="center"/>
    </xf>
    <xf numFmtId="0" fontId="11" fillId="8" borderId="6" xfId="3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10" borderId="0" xfId="0" applyFill="1" applyAlignment="1">
      <alignment horizontal="left"/>
    </xf>
    <xf numFmtId="0" fontId="10" fillId="6" borderId="7" xfId="2" applyFont="1" applyFill="1" applyBorder="1" applyAlignment="1">
      <alignment horizontal="center"/>
    </xf>
    <xf numFmtId="0" fontId="11" fillId="8" borderId="15" xfId="3" applyFont="1" applyFill="1" applyBorder="1" applyAlignment="1">
      <alignment horizontal="center"/>
    </xf>
    <xf numFmtId="0" fontId="11" fillId="8" borderId="16" xfId="3" applyFont="1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11" fillId="8" borderId="17" xfId="3" applyFont="1" applyFill="1" applyBorder="1" applyAlignment="1">
      <alignment horizontal="center"/>
    </xf>
    <xf numFmtId="0" fontId="2" fillId="3" borderId="0" xfId="0" applyFont="1" applyFill="1" applyBorder="1"/>
    <xf numFmtId="0" fontId="2" fillId="3" borderId="4" xfId="0" applyFont="1" applyFill="1" applyBorder="1"/>
    <xf numFmtId="165" fontId="1" fillId="11" borderId="16" xfId="4" applyNumberFormat="1" applyFill="1" applyBorder="1" applyAlignment="1">
      <alignment vertical="top"/>
    </xf>
    <xf numFmtId="0" fontId="3" fillId="4" borderId="0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3" fillId="4" borderId="8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3" borderId="4" xfId="0" applyFont="1" applyFill="1" applyBorder="1" applyAlignment="1">
      <alignment horizontal="right"/>
    </xf>
    <xf numFmtId="10" fontId="3" fillId="0" borderId="4" xfId="0" applyNumberFormat="1" applyFont="1" applyBorder="1"/>
    <xf numFmtId="14" fontId="0" fillId="0" borderId="0" xfId="0" applyNumberFormat="1"/>
    <xf numFmtId="14" fontId="3" fillId="0" borderId="0" xfId="0" applyNumberFormat="1" applyFont="1"/>
    <xf numFmtId="0" fontId="10" fillId="6" borderId="14" xfId="5" applyFont="1" applyFill="1" applyBorder="1" applyAlignment="1">
      <alignment horizontal="center"/>
    </xf>
    <xf numFmtId="0" fontId="11" fillId="7" borderId="12" xfId="5" applyFont="1" applyFill="1" applyBorder="1" applyAlignment="1">
      <alignment horizontal="center"/>
    </xf>
    <xf numFmtId="0" fontId="11" fillId="8" borderId="6" xfId="5" applyFont="1" applyFill="1" applyBorder="1" applyAlignment="1">
      <alignment horizontal="center"/>
    </xf>
  </cellXfs>
  <cellStyles count="6">
    <cellStyle name="Hyperlink" xfId="1" builtinId="8"/>
    <cellStyle name="Normal" xfId="0" builtinId="0"/>
    <cellStyle name="Normal_Sheet1" xfId="2" xr:uid="{00000000-0005-0000-0000-000002000000}"/>
    <cellStyle name="Normal_Sheet1 2_RateVols Examples" xfId="3" xr:uid="{00000000-0005-0000-0000-000003000000}"/>
    <cellStyle name="Normal_Sheet1 2_RateVols Examples 2" xfId="5" xr:uid="{0CB58685-405A-4A49-ACBE-716365BE8CD0}"/>
    <cellStyle name="Percent" xfId="4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5"/>
  <sheetViews>
    <sheetView tabSelected="1" workbookViewId="0">
      <selection activeCell="B2" sqref="B2"/>
    </sheetView>
  </sheetViews>
  <sheetFormatPr defaultRowHeight="12.75" x14ac:dyDescent="0.2"/>
  <cols>
    <col min="1" max="1" width="21" bestFit="1" customWidth="1"/>
    <col min="2" max="2" width="49.42578125" bestFit="1" customWidth="1"/>
    <col min="3" max="4" width="17.42578125" bestFit="1" customWidth="1"/>
    <col min="9" max="9" width="18.140625" bestFit="1" customWidth="1"/>
  </cols>
  <sheetData>
    <row r="1" spans="1:8" ht="13.5" thickBot="1" x14ac:dyDescent="0.25">
      <c r="A1" s="33" t="s">
        <v>55</v>
      </c>
      <c r="B1" s="33" t="str">
        <f ca="1">_xll.HLV5r3.Financial.Cache.CreateCurve_Old( A2:B11, HLInstruments, Rates, Spreads)</f>
        <v>Market.QR_LIVE.DiscountCurve.AUD-LIBOR-SENIOR</v>
      </c>
      <c r="C1" s="8"/>
      <c r="D1" s="8"/>
      <c r="E1" s="8"/>
      <c r="F1" s="8"/>
      <c r="G1" s="3"/>
      <c r="H1" s="4"/>
    </row>
    <row r="2" spans="1:8" ht="13.5" thickBot="1" x14ac:dyDescent="0.25">
      <c r="A2" s="34" t="s">
        <v>56</v>
      </c>
      <c r="B2" s="48" t="s">
        <v>46</v>
      </c>
      <c r="C2" s="8"/>
      <c r="D2" s="8"/>
      <c r="E2" s="8"/>
      <c r="F2" s="8"/>
      <c r="G2" s="5"/>
      <c r="H2" s="4"/>
    </row>
    <row r="3" spans="1:8" x14ac:dyDescent="0.2">
      <c r="A3" s="35" t="s">
        <v>57</v>
      </c>
      <c r="B3" s="43">
        <f ca="1">TODAY()</f>
        <v>43648</v>
      </c>
      <c r="C3" s="8"/>
      <c r="D3" s="8"/>
      <c r="E3" s="8"/>
      <c r="F3" s="8"/>
      <c r="G3" s="5"/>
      <c r="H3" s="4"/>
    </row>
    <row r="4" spans="1:8" x14ac:dyDescent="0.2">
      <c r="A4" s="36" t="s">
        <v>58</v>
      </c>
      <c r="B4" s="40">
        <f ca="1">B3</f>
        <v>43648</v>
      </c>
      <c r="C4" s="8"/>
      <c r="D4" s="8"/>
      <c r="E4" s="8"/>
      <c r="F4" s="8"/>
      <c r="G4" s="5"/>
      <c r="H4" s="4"/>
    </row>
    <row r="5" spans="1:8" x14ac:dyDescent="0.2">
      <c r="A5" s="37" t="s">
        <v>129</v>
      </c>
      <c r="B5" s="41" t="s">
        <v>130</v>
      </c>
      <c r="C5" s="8"/>
      <c r="D5" s="8"/>
      <c r="E5" s="8"/>
      <c r="F5" s="8"/>
      <c r="G5" s="5"/>
      <c r="H5" s="4"/>
    </row>
    <row r="6" spans="1:8" x14ac:dyDescent="0.2">
      <c r="A6" s="36" t="s">
        <v>66</v>
      </c>
      <c r="B6" s="42" t="s">
        <v>70</v>
      </c>
      <c r="C6" s="8"/>
      <c r="D6" s="8"/>
      <c r="E6" s="8"/>
      <c r="F6" s="8"/>
      <c r="G6" s="5"/>
      <c r="H6" s="4"/>
    </row>
    <row r="7" spans="1:8" x14ac:dyDescent="0.2">
      <c r="A7" s="36" t="s">
        <v>67</v>
      </c>
      <c r="B7" s="41" t="s">
        <v>68</v>
      </c>
      <c r="C7" s="8"/>
      <c r="D7" s="8"/>
      <c r="E7" s="8"/>
      <c r="F7" s="8"/>
      <c r="G7" s="5"/>
      <c r="H7" s="4"/>
    </row>
    <row r="8" spans="1:8" x14ac:dyDescent="0.2">
      <c r="A8" s="36" t="s">
        <v>5</v>
      </c>
      <c r="B8" s="41" t="str">
        <f>B11&amp;"-"&amp;B6&amp;"-"&amp;B7</f>
        <v>AUD-LIBOR-SENIOR</v>
      </c>
      <c r="C8" s="8"/>
      <c r="D8" s="8"/>
      <c r="E8" s="8"/>
      <c r="F8" s="8"/>
      <c r="G8" s="5"/>
      <c r="H8" s="4"/>
    </row>
    <row r="9" spans="1:8" x14ac:dyDescent="0.2">
      <c r="A9" s="36" t="s">
        <v>61</v>
      </c>
      <c r="B9" s="41" t="str">
        <f>B2&amp;"."&amp;B8</f>
        <v>DiscountCurve.AUD-LIBOR-SENIOR</v>
      </c>
      <c r="C9" s="8"/>
      <c r="D9" s="8"/>
      <c r="E9" s="8"/>
      <c r="F9" s="8"/>
      <c r="G9" s="5"/>
      <c r="H9" s="4"/>
    </row>
    <row r="10" spans="1:8" x14ac:dyDescent="0.2">
      <c r="A10" s="36" t="s">
        <v>6</v>
      </c>
      <c r="B10" s="41" t="s">
        <v>62</v>
      </c>
      <c r="C10" s="8"/>
      <c r="D10" s="8"/>
      <c r="E10" s="8"/>
      <c r="F10" s="8"/>
      <c r="G10" s="5"/>
      <c r="H10" s="4"/>
    </row>
    <row r="11" spans="1:8" ht="13.5" thickBot="1" x14ac:dyDescent="0.25">
      <c r="A11" s="38" t="s">
        <v>1</v>
      </c>
      <c r="B11" s="44" t="s">
        <v>2</v>
      </c>
      <c r="C11" s="8"/>
      <c r="D11" s="8"/>
      <c r="E11" s="8"/>
      <c r="F11" s="8"/>
      <c r="G11" s="5"/>
      <c r="H11" s="4"/>
    </row>
    <row r="12" spans="1:8" x14ac:dyDescent="0.2">
      <c r="A12" s="37" t="s">
        <v>83</v>
      </c>
      <c r="B12" s="41">
        <v>7200</v>
      </c>
      <c r="C12" s="8"/>
      <c r="D12" s="8"/>
      <c r="E12" s="8"/>
      <c r="F12" s="8"/>
      <c r="G12" s="5"/>
      <c r="H12" s="4"/>
    </row>
    <row r="13" spans="1:8" ht="13.5" thickBot="1" x14ac:dyDescent="0.25">
      <c r="A13" s="39" t="s">
        <v>82</v>
      </c>
      <c r="B13" s="45" t="str">
        <f ca="1">B1</f>
        <v>Market.QR_LIVE.DiscountCurve.AUD-LIBOR-SENIOR</v>
      </c>
      <c r="C13" s="8"/>
      <c r="D13" s="8"/>
      <c r="E13" s="8"/>
      <c r="F13" s="8"/>
      <c r="G13" s="5"/>
      <c r="H13" s="4"/>
    </row>
    <row r="14" spans="1:8" x14ac:dyDescent="0.2">
      <c r="A14" s="47"/>
      <c r="B14" s="46"/>
      <c r="C14" s="8"/>
      <c r="D14" s="8"/>
      <c r="E14" s="8"/>
      <c r="F14" s="8"/>
      <c r="G14" s="5"/>
      <c r="H14" s="4"/>
    </row>
    <row r="15" spans="1:8" ht="13.5" thickBot="1" x14ac:dyDescent="0.25">
      <c r="A15" s="7"/>
      <c r="B15" s="8"/>
      <c r="C15" s="8"/>
      <c r="D15" s="8"/>
      <c r="E15" s="8"/>
      <c r="F15" s="8"/>
      <c r="G15" s="5"/>
      <c r="H15" s="4"/>
    </row>
    <row r="16" spans="1:8" x14ac:dyDescent="0.2">
      <c r="A16" s="1" t="s">
        <v>8</v>
      </c>
      <c r="B16" s="2"/>
      <c r="C16" s="2"/>
      <c r="D16" s="2"/>
      <c r="E16" s="9"/>
      <c r="F16" s="8"/>
      <c r="G16" s="5"/>
      <c r="H16" s="4"/>
    </row>
    <row r="17" spans="1:8" ht="13.5" thickBot="1" x14ac:dyDescent="0.25">
      <c r="A17" s="10" t="s">
        <v>9</v>
      </c>
      <c r="B17" s="12" t="s">
        <v>11</v>
      </c>
      <c r="C17" s="12" t="s">
        <v>12</v>
      </c>
      <c r="D17" s="13" t="s">
        <v>13</v>
      </c>
      <c r="E17" s="14" t="s">
        <v>14</v>
      </c>
      <c r="F17" s="8"/>
      <c r="G17" s="5"/>
      <c r="H17" s="4"/>
    </row>
    <row r="18" spans="1:8" x14ac:dyDescent="0.2">
      <c r="A18" s="15" t="s">
        <v>47</v>
      </c>
      <c r="B18" s="17" t="s">
        <v>16</v>
      </c>
      <c r="C18" s="18" t="str">
        <f>$B$11&amp;"-"&amp;A18&amp;"-"&amp;B18</f>
        <v>AUD-XccyDepo-1D</v>
      </c>
      <c r="D18" s="19">
        <v>6.6100000000000006E-2</v>
      </c>
      <c r="E18" s="19">
        <v>0</v>
      </c>
      <c r="F18" s="8"/>
      <c r="G18" s="5"/>
      <c r="H18" s="4"/>
    </row>
    <row r="19" spans="1:8" x14ac:dyDescent="0.2">
      <c r="A19" s="15" t="s">
        <v>47</v>
      </c>
      <c r="B19" s="22" t="s">
        <v>81</v>
      </c>
      <c r="C19" s="18" t="str">
        <f t="shared" ref="C19:C41" si="0">$B$11&amp;"-"&amp;A19&amp;"-"&amp;B19</f>
        <v>AUD-XccyDepo-TN</v>
      </c>
      <c r="D19" s="23">
        <v>6.59E-2</v>
      </c>
      <c r="E19" s="23">
        <v>0</v>
      </c>
      <c r="F19" s="8"/>
      <c r="G19" s="5"/>
      <c r="H19" s="4"/>
    </row>
    <row r="20" spans="1:8" x14ac:dyDescent="0.2">
      <c r="A20" s="15" t="s">
        <v>47</v>
      </c>
      <c r="B20" s="22" t="s">
        <v>17</v>
      </c>
      <c r="C20" s="18" t="str">
        <f t="shared" si="0"/>
        <v>AUD-XccyDepo-1W</v>
      </c>
      <c r="D20" s="23">
        <v>6.59E-2</v>
      </c>
      <c r="E20" s="23">
        <v>0</v>
      </c>
      <c r="F20" s="8"/>
      <c r="G20" s="5"/>
      <c r="H20" s="4"/>
    </row>
    <row r="21" spans="1:8" x14ac:dyDescent="0.2">
      <c r="A21" s="15" t="s">
        <v>47</v>
      </c>
      <c r="B21" s="22" t="s">
        <v>18</v>
      </c>
      <c r="C21" s="18" t="str">
        <f t="shared" si="0"/>
        <v>AUD-XccyDepo-2W</v>
      </c>
      <c r="D21" s="23">
        <v>6.6299999999999998E-2</v>
      </c>
      <c r="E21" s="23">
        <v>0</v>
      </c>
      <c r="F21" s="8"/>
      <c r="G21" s="5"/>
      <c r="H21" s="4"/>
    </row>
    <row r="22" spans="1:8" x14ac:dyDescent="0.2">
      <c r="A22" s="15" t="s">
        <v>47</v>
      </c>
      <c r="B22" s="22" t="s">
        <v>19</v>
      </c>
      <c r="C22" s="18" t="str">
        <f t="shared" si="0"/>
        <v>AUD-XccyDepo-1M</v>
      </c>
      <c r="D22" s="23">
        <v>6.6600000000000006E-2</v>
      </c>
      <c r="E22" s="23">
        <v>0</v>
      </c>
      <c r="F22" s="8"/>
      <c r="G22" s="5"/>
      <c r="H22" s="4"/>
    </row>
    <row r="23" spans="1:8" x14ac:dyDescent="0.2">
      <c r="A23" s="15" t="s">
        <v>47</v>
      </c>
      <c r="B23" s="22" t="s">
        <v>20</v>
      </c>
      <c r="C23" s="18" t="str">
        <f t="shared" si="0"/>
        <v>AUD-XccyDepo-2M</v>
      </c>
      <c r="D23" s="23">
        <v>6.9199999999999998E-2</v>
      </c>
      <c r="E23" s="23">
        <v>0</v>
      </c>
      <c r="F23" s="8"/>
      <c r="G23" s="5"/>
      <c r="H23" s="4"/>
    </row>
    <row r="24" spans="1:8" x14ac:dyDescent="0.2">
      <c r="A24" s="15" t="s">
        <v>47</v>
      </c>
      <c r="B24" s="22" t="s">
        <v>3</v>
      </c>
      <c r="C24" s="18" t="str">
        <f t="shared" si="0"/>
        <v>AUD-XccyDepo-3M</v>
      </c>
      <c r="D24" s="23">
        <v>7.0199999999999999E-2</v>
      </c>
      <c r="E24" s="23">
        <v>0</v>
      </c>
      <c r="F24" s="8"/>
      <c r="G24" s="5"/>
      <c r="H24" s="4"/>
    </row>
    <row r="25" spans="1:8" x14ac:dyDescent="0.2">
      <c r="A25" s="15" t="s">
        <v>48</v>
      </c>
      <c r="B25" s="22" t="s">
        <v>39</v>
      </c>
      <c r="C25" s="18" t="str">
        <f t="shared" si="0"/>
        <v>AUD-XccySwap-6M</v>
      </c>
      <c r="D25" s="23">
        <v>7.4300000000000005E-2</v>
      </c>
      <c r="E25" s="23">
        <v>0</v>
      </c>
      <c r="F25" s="8"/>
      <c r="G25" s="5"/>
      <c r="H25" s="4"/>
    </row>
    <row r="26" spans="1:8" x14ac:dyDescent="0.2">
      <c r="A26" s="15" t="s">
        <v>48</v>
      </c>
      <c r="B26" s="22" t="s">
        <v>51</v>
      </c>
      <c r="C26" s="18" t="str">
        <f t="shared" si="0"/>
        <v>AUD-XccySwap-9M</v>
      </c>
      <c r="D26" s="23">
        <v>7.4399999999999994E-2</v>
      </c>
      <c r="E26" s="23">
        <v>0</v>
      </c>
      <c r="F26" s="8"/>
      <c r="G26" s="5"/>
      <c r="H26" s="4"/>
    </row>
    <row r="27" spans="1:8" x14ac:dyDescent="0.2">
      <c r="A27" s="15" t="s">
        <v>48</v>
      </c>
      <c r="B27" s="22" t="s">
        <v>49</v>
      </c>
      <c r="C27" s="18" t="str">
        <f t="shared" si="0"/>
        <v>AUD-XccySwap-1Y</v>
      </c>
      <c r="D27" s="23">
        <v>7.4399999999999994E-2</v>
      </c>
      <c r="E27" s="23">
        <v>0</v>
      </c>
      <c r="F27" s="8"/>
      <c r="G27" s="5"/>
      <c r="H27" s="4"/>
    </row>
    <row r="28" spans="1:8" x14ac:dyDescent="0.2">
      <c r="A28" s="15" t="s">
        <v>48</v>
      </c>
      <c r="B28" s="22" t="s">
        <v>50</v>
      </c>
      <c r="C28" s="18" t="str">
        <f t="shared" si="0"/>
        <v>AUD-XccySwap-2Y</v>
      </c>
      <c r="D28" s="23">
        <v>7.2900000000000006E-2</v>
      </c>
      <c r="E28" s="23">
        <v>0</v>
      </c>
      <c r="F28" s="8"/>
      <c r="G28" s="5"/>
      <c r="H28" s="4"/>
    </row>
    <row r="29" spans="1:8" x14ac:dyDescent="0.2">
      <c r="A29" s="15" t="s">
        <v>48</v>
      </c>
      <c r="B29" s="22" t="s">
        <v>22</v>
      </c>
      <c r="C29" s="18" t="str">
        <f t="shared" si="0"/>
        <v>AUD-XccySwap-3Y</v>
      </c>
      <c r="D29" s="23">
        <v>7.1400000000000005E-2</v>
      </c>
      <c r="E29" s="23">
        <v>0</v>
      </c>
      <c r="F29" s="8"/>
      <c r="G29" s="5"/>
      <c r="H29" s="4"/>
    </row>
    <row r="30" spans="1:8" x14ac:dyDescent="0.2">
      <c r="A30" s="15" t="s">
        <v>48</v>
      </c>
      <c r="B30" s="22" t="s">
        <v>23</v>
      </c>
      <c r="C30" s="18" t="str">
        <f t="shared" si="0"/>
        <v>AUD-XccySwap-4Y</v>
      </c>
      <c r="D30" s="23">
        <v>7.0699999999999999E-2</v>
      </c>
      <c r="E30" s="23">
        <v>0</v>
      </c>
      <c r="F30" s="8"/>
      <c r="G30" s="5"/>
      <c r="H30" s="4"/>
    </row>
    <row r="31" spans="1:8" x14ac:dyDescent="0.2">
      <c r="A31" s="15" t="s">
        <v>48</v>
      </c>
      <c r="B31" s="22" t="s">
        <v>24</v>
      </c>
      <c r="C31" s="18" t="str">
        <f t="shared" si="0"/>
        <v>AUD-XccySwap-5Y</v>
      </c>
      <c r="D31" s="23">
        <v>7.0000000000000007E-2</v>
      </c>
      <c r="E31" s="23">
        <v>0</v>
      </c>
      <c r="F31" s="8"/>
      <c r="G31" s="5"/>
      <c r="H31" s="4"/>
    </row>
    <row r="32" spans="1:8" x14ac:dyDescent="0.2">
      <c r="A32" s="15" t="s">
        <v>48</v>
      </c>
      <c r="B32" s="22" t="s">
        <v>25</v>
      </c>
      <c r="C32" s="18" t="str">
        <f t="shared" si="0"/>
        <v>AUD-XccySwap-6Y</v>
      </c>
      <c r="D32" s="23">
        <v>6.9400000000000003E-2</v>
      </c>
      <c r="E32" s="23">
        <v>0</v>
      </c>
      <c r="F32" s="8"/>
      <c r="G32" s="5"/>
      <c r="H32" s="4"/>
    </row>
    <row r="33" spans="1:8" x14ac:dyDescent="0.2">
      <c r="A33" s="15" t="s">
        <v>48</v>
      </c>
      <c r="B33" s="22" t="s">
        <v>26</v>
      </c>
      <c r="C33" s="18" t="str">
        <f t="shared" si="0"/>
        <v>AUD-XccySwap-7Y</v>
      </c>
      <c r="D33" s="23">
        <v>6.7900000000000002E-2</v>
      </c>
      <c r="E33" s="23">
        <v>0</v>
      </c>
      <c r="F33" s="8"/>
      <c r="G33" s="5"/>
      <c r="H33" s="4"/>
    </row>
    <row r="34" spans="1:8" x14ac:dyDescent="0.2">
      <c r="A34" s="15" t="s">
        <v>48</v>
      </c>
      <c r="B34" s="22" t="s">
        <v>27</v>
      </c>
      <c r="C34" s="18" t="str">
        <f t="shared" si="0"/>
        <v>AUD-XccySwap-8Y</v>
      </c>
      <c r="D34" s="23">
        <v>6.6799999999999998E-2</v>
      </c>
      <c r="E34" s="23">
        <v>0</v>
      </c>
      <c r="F34" s="8"/>
      <c r="G34" s="5"/>
      <c r="H34" s="4"/>
    </row>
    <row r="35" spans="1:8" x14ac:dyDescent="0.2">
      <c r="A35" s="15" t="s">
        <v>48</v>
      </c>
      <c r="B35" s="22" t="s">
        <v>28</v>
      </c>
      <c r="C35" s="18" t="str">
        <f t="shared" si="0"/>
        <v>AUD-XccySwap-9Y</v>
      </c>
      <c r="D35" s="23">
        <v>6.6600000000000006E-2</v>
      </c>
      <c r="E35" s="23">
        <v>0</v>
      </c>
      <c r="F35" s="8"/>
      <c r="G35" s="5"/>
      <c r="H35" s="4"/>
    </row>
    <row r="36" spans="1:8" x14ac:dyDescent="0.2">
      <c r="A36" s="15" t="s">
        <v>48</v>
      </c>
      <c r="B36" s="22" t="s">
        <v>29</v>
      </c>
      <c r="C36" s="18" t="str">
        <f t="shared" si="0"/>
        <v>AUD-XccySwap-10Y</v>
      </c>
      <c r="D36" s="23">
        <v>6.5600000000000006E-2</v>
      </c>
      <c r="E36" s="23">
        <v>0</v>
      </c>
      <c r="F36" s="8"/>
      <c r="G36" s="5"/>
      <c r="H36" s="4"/>
    </row>
    <row r="37" spans="1:8" x14ac:dyDescent="0.2">
      <c r="A37" s="15" t="s">
        <v>48</v>
      </c>
      <c r="B37" s="22" t="s">
        <v>52</v>
      </c>
      <c r="C37" s="18" t="str">
        <f t="shared" si="0"/>
        <v>AUD-XccySwap-12Y</v>
      </c>
      <c r="D37" s="23">
        <v>6.7599999999999993E-2</v>
      </c>
      <c r="E37" s="23">
        <v>0</v>
      </c>
      <c r="F37" s="8"/>
      <c r="G37" s="5"/>
      <c r="H37" s="4"/>
    </row>
    <row r="38" spans="1:8" x14ac:dyDescent="0.2">
      <c r="A38" s="15" t="s">
        <v>48</v>
      </c>
      <c r="B38" s="22" t="s">
        <v>30</v>
      </c>
      <c r="C38" s="18" t="str">
        <f t="shared" si="0"/>
        <v>AUD-XccySwap-15Y</v>
      </c>
      <c r="D38" s="23">
        <v>6.8900000000000003E-2</v>
      </c>
      <c r="E38" s="23">
        <v>0</v>
      </c>
      <c r="F38" s="8"/>
      <c r="G38" s="5"/>
      <c r="H38" s="4"/>
    </row>
    <row r="39" spans="1:8" x14ac:dyDescent="0.2">
      <c r="A39" s="15" t="s">
        <v>48</v>
      </c>
      <c r="B39" s="22" t="s">
        <v>31</v>
      </c>
      <c r="C39" s="18" t="str">
        <f t="shared" si="0"/>
        <v>AUD-XccySwap-20Y</v>
      </c>
      <c r="D39" s="23">
        <v>6.5699999999999995E-2</v>
      </c>
      <c r="E39" s="23">
        <v>0</v>
      </c>
      <c r="F39" s="8"/>
      <c r="G39" s="5"/>
      <c r="H39" s="4"/>
    </row>
    <row r="40" spans="1:8" x14ac:dyDescent="0.2">
      <c r="A40" s="15" t="s">
        <v>48</v>
      </c>
      <c r="B40" s="22" t="s">
        <v>53</v>
      </c>
      <c r="C40" s="18" t="str">
        <f>$B$11&amp;"-"&amp;A40&amp;"-"&amp;B40</f>
        <v>AUD-XccySwap-25Y</v>
      </c>
      <c r="D40" s="23">
        <v>6.5699999999999995E-2</v>
      </c>
      <c r="E40" s="23">
        <v>0</v>
      </c>
      <c r="F40" s="8"/>
      <c r="G40" s="5"/>
      <c r="H40" s="4"/>
    </row>
    <row r="41" spans="1:8" ht="13.5" thickBot="1" x14ac:dyDescent="0.25">
      <c r="A41" s="15" t="s">
        <v>48</v>
      </c>
      <c r="B41" s="25" t="s">
        <v>80</v>
      </c>
      <c r="C41" s="18" t="str">
        <f t="shared" si="0"/>
        <v>AUD-XccySwap-30Y</v>
      </c>
      <c r="D41" s="26">
        <v>6.5699999999999995E-2</v>
      </c>
      <c r="E41" s="32">
        <v>0</v>
      </c>
      <c r="F41" s="8"/>
      <c r="G41" s="5"/>
      <c r="H41" s="4"/>
    </row>
    <row r="42" spans="1:8" ht="13.5" thickBot="1" x14ac:dyDescent="0.25">
      <c r="A42" s="7"/>
      <c r="B42" s="8"/>
      <c r="C42" s="8"/>
      <c r="D42" s="8"/>
      <c r="E42" s="8"/>
      <c r="F42" s="8"/>
      <c r="G42" s="5"/>
      <c r="H42" s="4"/>
    </row>
    <row r="43" spans="1:8" ht="13.5" thickBot="1" x14ac:dyDescent="0.25">
      <c r="A43" s="28" t="s">
        <v>38</v>
      </c>
      <c r="B43" s="8"/>
      <c r="C43" s="8"/>
      <c r="D43" s="8"/>
      <c r="E43" s="8"/>
      <c r="F43" s="8"/>
      <c r="G43" s="5"/>
      <c r="H43" s="4"/>
    </row>
    <row r="44" spans="1:8" ht="13.5" thickBot="1" x14ac:dyDescent="0.25">
      <c r="A44" s="29"/>
      <c r="B44" s="30"/>
      <c r="C44" s="30"/>
      <c r="D44" s="30"/>
      <c r="E44" s="30"/>
      <c r="F44" s="30"/>
      <c r="G44" s="31"/>
      <c r="H44" s="4"/>
    </row>
    <row r="45" spans="1:8" x14ac:dyDescent="0.2">
      <c r="A45" s="4"/>
      <c r="B45" s="4"/>
      <c r="C45" s="4"/>
      <c r="D45" s="4"/>
      <c r="E45" s="4"/>
      <c r="F45" s="4"/>
      <c r="G45" s="4"/>
      <c r="H45" s="4"/>
    </row>
  </sheetData>
  <protectedRanges>
    <protectedRange sqref="B10" name="Range2_1_1"/>
  </protectedRanges>
  <phoneticPr fontId="3" type="noConversion"/>
  <dataValidations count="5">
    <dataValidation type="list" allowBlank="1" showInputMessage="1" showErrorMessage="1" sqref="B11" xr:uid="{00000000-0002-0000-0000-000000000000}">
      <formula1>Currency</formula1>
    </dataValidation>
    <dataValidation type="list" allowBlank="1" showInputMessage="1" showErrorMessage="1" sqref="B6" xr:uid="{00000000-0002-0000-0000-000001000000}">
      <formula1>"NAB, LIBOR"</formula1>
    </dataValidation>
    <dataValidation type="list" allowBlank="1" showInputMessage="1" showErrorMessage="1" sqref="B7" xr:uid="{00000000-0002-0000-0000-000002000000}">
      <formula1>"SENIOR"</formula1>
    </dataValidation>
    <dataValidation type="list" allowBlank="1" showInputMessage="1" showErrorMessage="1" sqref="B10" xr:uid="{00000000-0002-0000-0000-000003000000}">
      <formula1>Algorithms</formula1>
    </dataValidation>
    <dataValidation type="list" allowBlank="1" showInputMessage="1" showErrorMessage="1" sqref="B2" xr:uid="{00000000-0002-0000-0000-000004000000}">
      <formula1>"RateCurve, DiscountCurve, InflationCurve, RateSpreadCurve"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52"/>
  <sheetViews>
    <sheetView workbookViewId="0">
      <selection activeCell="H2" sqref="H2"/>
    </sheetView>
  </sheetViews>
  <sheetFormatPr defaultRowHeight="12.75" x14ac:dyDescent="0.2"/>
  <cols>
    <col min="1" max="1" width="21" bestFit="1" customWidth="1"/>
    <col min="2" max="2" width="45.42578125" bestFit="1" customWidth="1"/>
    <col min="3" max="3" width="7.42578125" bestFit="1" customWidth="1"/>
    <col min="4" max="4" width="30.5703125" bestFit="1" customWidth="1"/>
    <col min="5" max="5" width="45.42578125" bestFit="1" customWidth="1"/>
    <col min="7" max="7" width="17.42578125" bestFit="1" customWidth="1"/>
    <col min="8" max="8" width="49.28515625" bestFit="1" customWidth="1"/>
  </cols>
  <sheetData>
    <row r="1" spans="1:13" ht="13.5" thickBot="1" x14ac:dyDescent="0.25">
      <c r="A1" s="33" t="s">
        <v>55</v>
      </c>
      <c r="B1" s="33" t="str">
        <f ca="1">_xll.HLV5r3.Financial.Cache.CreateCurve_Old( A2:B11, HLInstruments, Rates, Spreads)</f>
        <v>Market.QR_LIVE.RateCurve.JPY-LIBOR-BBA-3M</v>
      </c>
      <c r="C1" s="8"/>
      <c r="D1" s="33" t="s">
        <v>55</v>
      </c>
      <c r="E1" s="33" t="str">
        <f ca="1">_xll.HLV5r3.Financial.Cache.CreateCurve_Old( D2:E11, HLInstruments, Rates, Spreads)</f>
        <v>Market.QR_LIVE.RateCurve.JPY-LIBOR-BBA-6M</v>
      </c>
      <c r="F1" s="8"/>
      <c r="G1" s="33" t="s">
        <v>55</v>
      </c>
      <c r="H1" s="33" t="str">
        <f ca="1">_xll.HLV5r3.Financial.Cache.CreateCurve_Old( G2:H11, HLInstruments, Rates, Spreads)</f>
        <v>Market.QR_LIVE.RateCurve.JPY-LIBOR-BBA-1M</v>
      </c>
      <c r="I1" s="8"/>
      <c r="J1" s="3"/>
      <c r="K1" s="4"/>
      <c r="L1" s="4"/>
      <c r="M1" s="4"/>
    </row>
    <row r="2" spans="1:13" ht="13.5" thickBot="1" x14ac:dyDescent="0.25">
      <c r="A2" s="34" t="s">
        <v>56</v>
      </c>
      <c r="B2" s="48" t="s">
        <v>0</v>
      </c>
      <c r="C2" s="8"/>
      <c r="D2" s="34" t="s">
        <v>56</v>
      </c>
      <c r="E2" s="48" t="s">
        <v>0</v>
      </c>
      <c r="F2" s="8"/>
      <c r="G2" s="34" t="s">
        <v>56</v>
      </c>
      <c r="H2" s="48" t="s">
        <v>0</v>
      </c>
      <c r="I2" s="8"/>
      <c r="J2" s="5"/>
      <c r="K2" s="4"/>
      <c r="L2" s="4"/>
      <c r="M2" s="4"/>
    </row>
    <row r="3" spans="1:13" x14ac:dyDescent="0.2">
      <c r="A3" s="35" t="s">
        <v>57</v>
      </c>
      <c r="B3" s="43">
        <f ca="1">TODAY()</f>
        <v>43648</v>
      </c>
      <c r="C3" s="8"/>
      <c r="D3" s="35" t="s">
        <v>57</v>
      </c>
      <c r="E3" s="43">
        <f ca="1">TODAY()</f>
        <v>43648</v>
      </c>
      <c r="F3" s="8"/>
      <c r="G3" s="35" t="s">
        <v>57</v>
      </c>
      <c r="H3" s="43">
        <f ca="1">TODAY()</f>
        <v>43648</v>
      </c>
      <c r="I3" s="8"/>
      <c r="J3" s="5"/>
      <c r="K3" s="4"/>
      <c r="L3" s="4"/>
      <c r="M3" s="4"/>
    </row>
    <row r="4" spans="1:13" x14ac:dyDescent="0.2">
      <c r="A4" s="36" t="s">
        <v>58</v>
      </c>
      <c r="B4" s="40">
        <f ca="1">B3</f>
        <v>43648</v>
      </c>
      <c r="C4" s="8"/>
      <c r="D4" s="36" t="s">
        <v>58</v>
      </c>
      <c r="E4" s="40">
        <f ca="1">E3</f>
        <v>43648</v>
      </c>
      <c r="F4" s="8"/>
      <c r="G4" s="36" t="s">
        <v>58</v>
      </c>
      <c r="H4" s="40">
        <f ca="1">H3</f>
        <v>43648</v>
      </c>
      <c r="I4" s="8"/>
      <c r="J4" s="5"/>
      <c r="K4" s="4"/>
      <c r="L4" s="4"/>
      <c r="M4" s="6"/>
    </row>
    <row r="5" spans="1:13" x14ac:dyDescent="0.2">
      <c r="A5" s="37" t="s">
        <v>59</v>
      </c>
      <c r="B5" s="41" t="s">
        <v>130</v>
      </c>
      <c r="C5" s="8"/>
      <c r="D5" s="37" t="s">
        <v>59</v>
      </c>
      <c r="E5" s="41" t="s">
        <v>130</v>
      </c>
      <c r="F5" s="8"/>
      <c r="G5" s="37" t="s">
        <v>59</v>
      </c>
      <c r="H5" s="41" t="s">
        <v>130</v>
      </c>
      <c r="I5" s="8"/>
      <c r="J5" s="5"/>
      <c r="K5" s="4"/>
      <c r="L5" s="4"/>
      <c r="M5" s="4"/>
    </row>
    <row r="6" spans="1:13" x14ac:dyDescent="0.2">
      <c r="A6" s="36" t="s">
        <v>4</v>
      </c>
      <c r="B6" s="42" t="s">
        <v>135</v>
      </c>
      <c r="C6" s="8"/>
      <c r="D6" s="36" t="s">
        <v>4</v>
      </c>
      <c r="E6" s="42" t="s">
        <v>135</v>
      </c>
      <c r="F6" s="8"/>
      <c r="G6" s="36" t="s">
        <v>4</v>
      </c>
      <c r="H6" s="42" t="s">
        <v>135</v>
      </c>
      <c r="I6" s="8"/>
      <c r="J6" s="5"/>
      <c r="K6" s="4"/>
      <c r="M6" s="4"/>
    </row>
    <row r="7" spans="1:13" x14ac:dyDescent="0.2">
      <c r="A7" s="36" t="s">
        <v>60</v>
      </c>
      <c r="B7" s="41" t="s">
        <v>3</v>
      </c>
      <c r="C7" s="8"/>
      <c r="D7" s="36" t="s">
        <v>60</v>
      </c>
      <c r="E7" s="41" t="s">
        <v>39</v>
      </c>
      <c r="F7" s="8"/>
      <c r="G7" s="36" t="s">
        <v>60</v>
      </c>
      <c r="H7" s="41" t="s">
        <v>19</v>
      </c>
      <c r="I7" s="8"/>
      <c r="J7" s="5"/>
      <c r="K7" s="4"/>
      <c r="M7" s="4"/>
    </row>
    <row r="8" spans="1:13" x14ac:dyDescent="0.2">
      <c r="A8" s="36" t="s">
        <v>5</v>
      </c>
      <c r="B8" s="41" t="str">
        <f>B6&amp;"-"&amp;B7</f>
        <v>JPY-LIBOR-BBA-3M</v>
      </c>
      <c r="C8" s="8"/>
      <c r="D8" s="36" t="s">
        <v>5</v>
      </c>
      <c r="E8" s="41" t="str">
        <f>E6&amp;"-"&amp;E7</f>
        <v>JPY-LIBOR-BBA-6M</v>
      </c>
      <c r="F8" s="8"/>
      <c r="G8" s="36" t="s">
        <v>5</v>
      </c>
      <c r="H8" s="41" t="str">
        <f>H6&amp;"-"&amp;H7</f>
        <v>JPY-LIBOR-BBA-1M</v>
      </c>
      <c r="I8" s="8"/>
      <c r="J8" s="5"/>
      <c r="K8" s="4"/>
      <c r="M8" s="4"/>
    </row>
    <row r="9" spans="1:13" x14ac:dyDescent="0.2">
      <c r="A9" s="36" t="s">
        <v>92</v>
      </c>
      <c r="B9" s="41">
        <v>0</v>
      </c>
      <c r="C9" s="8"/>
      <c r="D9" s="36" t="s">
        <v>92</v>
      </c>
      <c r="E9" s="41">
        <v>0</v>
      </c>
      <c r="F9" s="8"/>
      <c r="G9" s="36" t="s">
        <v>92</v>
      </c>
      <c r="H9" s="41">
        <v>0</v>
      </c>
      <c r="I9" s="8"/>
      <c r="J9" s="5"/>
      <c r="K9" s="4"/>
      <c r="M9" s="4"/>
    </row>
    <row r="10" spans="1:13" x14ac:dyDescent="0.2">
      <c r="A10" s="36" t="s">
        <v>6</v>
      </c>
      <c r="B10" s="41" t="s">
        <v>91</v>
      </c>
      <c r="C10" s="8"/>
      <c r="D10" s="36" t="s">
        <v>6</v>
      </c>
      <c r="E10" s="41" t="s">
        <v>91</v>
      </c>
      <c r="F10" s="8"/>
      <c r="G10" s="36" t="s">
        <v>6</v>
      </c>
      <c r="H10" s="41" t="s">
        <v>91</v>
      </c>
      <c r="I10" s="8"/>
      <c r="J10" s="5"/>
      <c r="K10" s="4"/>
      <c r="M10" s="4"/>
    </row>
    <row r="11" spans="1:13" ht="13.5" thickBot="1" x14ac:dyDescent="0.25">
      <c r="A11" s="38" t="s">
        <v>1</v>
      </c>
      <c r="B11" s="44" t="s">
        <v>133</v>
      </c>
      <c r="C11" s="8"/>
      <c r="D11" s="38" t="s">
        <v>1</v>
      </c>
      <c r="E11" s="44" t="s">
        <v>133</v>
      </c>
      <c r="F11" s="8"/>
      <c r="G11" s="38" t="s">
        <v>1</v>
      </c>
      <c r="H11" s="44" t="s">
        <v>133</v>
      </c>
      <c r="I11" s="8"/>
      <c r="J11" s="5"/>
      <c r="K11" s="4"/>
      <c r="M11" s="4"/>
    </row>
    <row r="12" spans="1:13" x14ac:dyDescent="0.2">
      <c r="A12" s="37" t="s">
        <v>83</v>
      </c>
      <c r="B12" s="41">
        <v>7200</v>
      </c>
      <c r="C12" s="8"/>
      <c r="D12" s="37" t="s">
        <v>83</v>
      </c>
      <c r="E12" s="41">
        <v>7200</v>
      </c>
      <c r="F12" s="8"/>
      <c r="G12" s="37" t="s">
        <v>83</v>
      </c>
      <c r="H12" s="41">
        <v>7200</v>
      </c>
      <c r="I12" s="8"/>
      <c r="J12" s="5"/>
      <c r="K12" s="4"/>
      <c r="M12" s="4"/>
    </row>
    <row r="13" spans="1:13" ht="13.5" thickBot="1" x14ac:dyDescent="0.25">
      <c r="A13" s="39" t="s">
        <v>82</v>
      </c>
      <c r="B13" s="45" t="str">
        <f ca="1">B1</f>
        <v>Market.QR_LIVE.RateCurve.JPY-LIBOR-BBA-3M</v>
      </c>
      <c r="C13" s="8"/>
      <c r="D13" s="39" t="s">
        <v>82</v>
      </c>
      <c r="E13" s="45" t="str">
        <f ca="1">E1</f>
        <v>Market.QR_LIVE.RateCurve.JPY-LIBOR-BBA-6M</v>
      </c>
      <c r="F13" s="8"/>
      <c r="G13" s="39" t="s">
        <v>82</v>
      </c>
      <c r="H13" s="45" t="str">
        <f ca="1">H1</f>
        <v>Market.QR_LIVE.RateCurve.JPY-LIBOR-BBA-1M</v>
      </c>
      <c r="I13" s="8"/>
      <c r="J13" s="5"/>
      <c r="K13" s="4"/>
      <c r="M13" s="4"/>
    </row>
    <row r="14" spans="1:13" x14ac:dyDescent="0.2">
      <c r="A14" s="47"/>
      <c r="B14" s="46"/>
      <c r="C14" s="8"/>
      <c r="D14" s="47"/>
      <c r="E14" s="46"/>
      <c r="F14" s="8"/>
      <c r="G14" s="47"/>
      <c r="H14" s="46"/>
      <c r="I14" s="8"/>
      <c r="J14" s="5"/>
      <c r="K14" s="4"/>
      <c r="M14" s="4"/>
    </row>
    <row r="15" spans="1:13" ht="13.5" thickBot="1" x14ac:dyDescent="0.25">
      <c r="A15" s="7"/>
      <c r="B15" s="8"/>
      <c r="C15" s="8"/>
      <c r="D15" s="7"/>
      <c r="E15" s="8"/>
      <c r="F15" s="8"/>
      <c r="G15" s="8"/>
      <c r="H15" s="8"/>
      <c r="I15" s="8"/>
      <c r="J15" s="5"/>
      <c r="K15" s="4"/>
      <c r="M15" s="4"/>
    </row>
    <row r="16" spans="1:13" ht="13.5" thickBot="1" x14ac:dyDescent="0.25">
      <c r="A16" s="1" t="s">
        <v>8</v>
      </c>
      <c r="B16" s="2"/>
      <c r="C16" s="2"/>
      <c r="D16" s="1" t="s">
        <v>8</v>
      </c>
      <c r="E16" s="2"/>
      <c r="F16" s="2"/>
      <c r="G16" s="2"/>
      <c r="H16" s="2"/>
      <c r="I16" s="9"/>
      <c r="J16" s="5"/>
      <c r="K16" s="4"/>
      <c r="M16" s="4"/>
    </row>
    <row r="17" spans="1:13" ht="13.5" thickBot="1" x14ac:dyDescent="0.25">
      <c r="A17" s="10" t="s">
        <v>9</v>
      </c>
      <c r="B17" s="11" t="s">
        <v>10</v>
      </c>
      <c r="C17" s="12" t="s">
        <v>11</v>
      </c>
      <c r="D17" s="10" t="s">
        <v>9</v>
      </c>
      <c r="E17" s="11" t="s">
        <v>10</v>
      </c>
      <c r="F17" s="12" t="s">
        <v>11</v>
      </c>
      <c r="G17" s="12" t="s">
        <v>12</v>
      </c>
      <c r="H17" s="13" t="s">
        <v>13</v>
      </c>
      <c r="I17" s="14" t="s">
        <v>14</v>
      </c>
      <c r="J17" s="5"/>
      <c r="K17" s="4"/>
      <c r="M17" s="4"/>
    </row>
    <row r="18" spans="1:13" x14ac:dyDescent="0.2">
      <c r="A18" s="15" t="s">
        <v>15</v>
      </c>
      <c r="B18" s="16"/>
      <c r="C18" s="17" t="s">
        <v>16</v>
      </c>
      <c r="D18" s="15" t="s">
        <v>15</v>
      </c>
      <c r="E18" s="16"/>
      <c r="F18" s="17" t="s">
        <v>16</v>
      </c>
      <c r="G18" s="18" t="str">
        <f>$E$11&amp;"-"&amp;D18&amp;"-"&amp;IF(E18="","",E18&amp;"-")&amp;F18</f>
        <v>JPY-Deposit-1D</v>
      </c>
      <c r="H18" s="55">
        <v>2.5065E-2</v>
      </c>
      <c r="I18" s="20"/>
      <c r="J18" s="5"/>
      <c r="K18" s="4"/>
      <c r="M18" s="4"/>
    </row>
    <row r="19" spans="1:13" x14ac:dyDescent="0.2">
      <c r="A19" s="15" t="s">
        <v>15</v>
      </c>
      <c r="B19" s="21"/>
      <c r="C19" s="22" t="s">
        <v>54</v>
      </c>
      <c r="D19" s="15" t="s">
        <v>15</v>
      </c>
      <c r="E19" s="21"/>
      <c r="F19" s="22" t="s">
        <v>54</v>
      </c>
      <c r="G19" s="18" t="str">
        <f>$E$11&amp;"-"&amp;D19&amp;"-"&amp;IF(E19="","",E19&amp;"-")&amp;F19</f>
        <v>JPY-Deposit-2D</v>
      </c>
      <c r="H19" s="55">
        <v>2.5065E-2</v>
      </c>
      <c r="I19" s="24"/>
      <c r="J19" s="5"/>
      <c r="K19" s="4"/>
      <c r="M19" s="4"/>
    </row>
    <row r="20" spans="1:13" x14ac:dyDescent="0.2">
      <c r="A20" s="15" t="s">
        <v>15</v>
      </c>
      <c r="B20" s="21"/>
      <c r="C20" s="22" t="s">
        <v>17</v>
      </c>
      <c r="D20" s="15" t="s">
        <v>15</v>
      </c>
      <c r="E20" s="21"/>
      <c r="F20" s="22" t="s">
        <v>17</v>
      </c>
      <c r="G20" s="18" t="str">
        <f>$E$11&amp;"-"&amp;D20&amp;"-"&amp;IF(E20="","",E20&amp;"-")&amp;F20</f>
        <v>JPY-Deposit-1W</v>
      </c>
      <c r="H20" s="55">
        <v>2.5065E-2</v>
      </c>
      <c r="I20" s="24"/>
      <c r="J20" s="5"/>
      <c r="K20" s="4"/>
      <c r="M20" s="4"/>
    </row>
    <row r="21" spans="1:13" x14ac:dyDescent="0.2">
      <c r="A21" s="15" t="s">
        <v>15</v>
      </c>
      <c r="B21" s="21"/>
      <c r="C21" s="22" t="s">
        <v>18</v>
      </c>
      <c r="D21" s="15" t="s">
        <v>15</v>
      </c>
      <c r="E21" s="21"/>
      <c r="F21" s="22" t="s">
        <v>18</v>
      </c>
      <c r="G21" s="18" t="str">
        <f>$E$11&amp;"-"&amp;D21&amp;"-"&amp;IF(E21="","",E21&amp;"-")&amp;F21</f>
        <v>JPY-Deposit-2W</v>
      </c>
      <c r="H21" s="55">
        <v>2.5065E-2</v>
      </c>
      <c r="I21" s="24"/>
      <c r="J21" s="5"/>
      <c r="K21" s="4"/>
      <c r="M21" s="4"/>
    </row>
    <row r="22" spans="1:13" x14ac:dyDescent="0.2">
      <c r="A22" s="15" t="s">
        <v>15</v>
      </c>
      <c r="B22" s="21"/>
      <c r="C22" s="22" t="s">
        <v>93</v>
      </c>
      <c r="D22" s="15" t="s">
        <v>15</v>
      </c>
      <c r="E22" s="21"/>
      <c r="F22" s="22" t="s">
        <v>93</v>
      </c>
      <c r="G22" s="18" t="str">
        <f>$E$11&amp;"-"&amp;D22&amp;"-"&amp;IF(E22="","",E22&amp;"-")&amp;F22</f>
        <v>JPY-Deposit-3W</v>
      </c>
      <c r="H22" s="55">
        <v>2.5065E-2</v>
      </c>
      <c r="I22" s="24"/>
      <c r="J22" s="5"/>
      <c r="K22" s="4"/>
      <c r="M22" s="4"/>
    </row>
    <row r="23" spans="1:13" x14ac:dyDescent="0.2">
      <c r="A23" s="15" t="s">
        <v>15</v>
      </c>
      <c r="B23" s="21"/>
      <c r="C23" s="22" t="s">
        <v>19</v>
      </c>
      <c r="D23" s="15" t="s">
        <v>15</v>
      </c>
      <c r="E23" s="21"/>
      <c r="F23" s="22" t="s">
        <v>19</v>
      </c>
      <c r="G23" s="18" t="str">
        <f t="shared" ref="G23:G49" si="0">$E$11&amp;"-"&amp;D23&amp;"-"&amp;IF(E23="","",E23&amp;"-")&amp;F23</f>
        <v>JPY-Deposit-1M</v>
      </c>
      <c r="H23" s="55">
        <v>2.5065E-2</v>
      </c>
      <c r="I23" s="24"/>
      <c r="J23" s="5"/>
      <c r="K23" s="4"/>
      <c r="M23" s="4"/>
    </row>
    <row r="24" spans="1:13" x14ac:dyDescent="0.2">
      <c r="A24" s="15" t="s">
        <v>15</v>
      </c>
      <c r="B24" s="21"/>
      <c r="C24" s="22" t="s">
        <v>20</v>
      </c>
      <c r="D24" s="15" t="s">
        <v>15</v>
      </c>
      <c r="E24" s="21"/>
      <c r="F24" s="22" t="s">
        <v>20</v>
      </c>
      <c r="G24" s="18" t="str">
        <f t="shared" si="0"/>
        <v>JPY-Deposit-2M</v>
      </c>
      <c r="H24" s="55">
        <v>2.5065E-2</v>
      </c>
      <c r="I24" s="24"/>
      <c r="J24" s="5"/>
      <c r="K24" s="4"/>
      <c r="M24" s="4"/>
    </row>
    <row r="25" spans="1:13" x14ac:dyDescent="0.2">
      <c r="A25" s="15" t="s">
        <v>15</v>
      </c>
      <c r="B25" s="21"/>
      <c r="C25" s="22" t="s">
        <v>3</v>
      </c>
      <c r="D25" s="15" t="s">
        <v>15</v>
      </c>
      <c r="E25" s="21"/>
      <c r="F25" s="22" t="s">
        <v>3</v>
      </c>
      <c r="G25" s="18" t="str">
        <f t="shared" si="0"/>
        <v>JPY-Deposit-3M</v>
      </c>
      <c r="H25" s="55">
        <v>2.5065E-2</v>
      </c>
      <c r="I25" s="24"/>
      <c r="J25" s="5"/>
      <c r="K25" s="4"/>
      <c r="M25" s="4"/>
    </row>
    <row r="26" spans="1:13" x14ac:dyDescent="0.2">
      <c r="A26" s="15" t="s">
        <v>21</v>
      </c>
      <c r="B26" s="21"/>
      <c r="C26" s="22" t="s">
        <v>23</v>
      </c>
      <c r="D26" s="15" t="s">
        <v>21</v>
      </c>
      <c r="E26" s="21"/>
      <c r="F26" s="22" t="s">
        <v>23</v>
      </c>
      <c r="G26" s="18" t="str">
        <f t="shared" si="0"/>
        <v>JPY-IRSwap-4Y</v>
      </c>
      <c r="H26" s="55">
        <v>2.5065E-2</v>
      </c>
      <c r="I26" s="24"/>
      <c r="J26" s="5"/>
      <c r="K26" s="4"/>
      <c r="M26" s="4"/>
    </row>
    <row r="27" spans="1:13" x14ac:dyDescent="0.2">
      <c r="A27" s="15" t="s">
        <v>21</v>
      </c>
      <c r="B27" s="21"/>
      <c r="C27" s="22" t="s">
        <v>24</v>
      </c>
      <c r="D27" s="15" t="s">
        <v>21</v>
      </c>
      <c r="E27" s="21"/>
      <c r="F27" s="22" t="s">
        <v>24</v>
      </c>
      <c r="G27" s="18" t="str">
        <f t="shared" si="0"/>
        <v>JPY-IRSwap-5Y</v>
      </c>
      <c r="H27" s="55">
        <v>2.5065E-2</v>
      </c>
      <c r="I27" s="24"/>
      <c r="J27" s="5"/>
      <c r="K27" s="4"/>
      <c r="M27" s="4"/>
    </row>
    <row r="28" spans="1:13" x14ac:dyDescent="0.2">
      <c r="A28" s="15" t="s">
        <v>21</v>
      </c>
      <c r="B28" s="21"/>
      <c r="C28" s="22" t="s">
        <v>25</v>
      </c>
      <c r="D28" s="15" t="s">
        <v>21</v>
      </c>
      <c r="E28" s="21"/>
      <c r="F28" s="22" t="s">
        <v>25</v>
      </c>
      <c r="G28" s="18" t="str">
        <f t="shared" si="0"/>
        <v>JPY-IRSwap-6Y</v>
      </c>
      <c r="H28" s="55">
        <v>2.5065E-2</v>
      </c>
      <c r="I28" s="24"/>
      <c r="J28" s="5"/>
      <c r="K28" s="4"/>
      <c r="M28" s="4"/>
    </row>
    <row r="29" spans="1:13" x14ac:dyDescent="0.2">
      <c r="A29" s="15" t="s">
        <v>21</v>
      </c>
      <c r="B29" s="21"/>
      <c r="C29" s="22" t="s">
        <v>26</v>
      </c>
      <c r="D29" s="15" t="s">
        <v>21</v>
      </c>
      <c r="E29" s="21"/>
      <c r="F29" s="22" t="s">
        <v>26</v>
      </c>
      <c r="G29" s="18" t="str">
        <f t="shared" si="0"/>
        <v>JPY-IRSwap-7Y</v>
      </c>
      <c r="H29" s="55">
        <v>2.5065E-2</v>
      </c>
      <c r="I29" s="24"/>
      <c r="J29" s="5"/>
      <c r="K29" s="4"/>
      <c r="M29" s="4"/>
    </row>
    <row r="30" spans="1:13" x14ac:dyDescent="0.2">
      <c r="A30" s="15" t="s">
        <v>21</v>
      </c>
      <c r="B30" s="21"/>
      <c r="C30" s="22" t="s">
        <v>27</v>
      </c>
      <c r="D30" s="15" t="s">
        <v>21</v>
      </c>
      <c r="E30" s="21"/>
      <c r="F30" s="22" t="s">
        <v>27</v>
      </c>
      <c r="G30" s="18" t="str">
        <f t="shared" si="0"/>
        <v>JPY-IRSwap-8Y</v>
      </c>
      <c r="H30" s="55">
        <v>2.5065E-2</v>
      </c>
      <c r="I30" s="24"/>
      <c r="J30" s="5"/>
      <c r="K30" s="4"/>
      <c r="M30" s="4"/>
    </row>
    <row r="31" spans="1:13" x14ac:dyDescent="0.2">
      <c r="A31" s="15" t="s">
        <v>21</v>
      </c>
      <c r="B31" s="21"/>
      <c r="C31" s="22" t="s">
        <v>28</v>
      </c>
      <c r="D31" s="15" t="s">
        <v>21</v>
      </c>
      <c r="E31" s="21"/>
      <c r="F31" s="22" t="s">
        <v>28</v>
      </c>
      <c r="G31" s="18" t="str">
        <f t="shared" si="0"/>
        <v>JPY-IRSwap-9Y</v>
      </c>
      <c r="H31" s="55">
        <v>2.5065E-2</v>
      </c>
      <c r="I31" s="24"/>
      <c r="J31" s="5"/>
      <c r="K31" s="4"/>
      <c r="M31" s="4"/>
    </row>
    <row r="32" spans="1:13" x14ac:dyDescent="0.2">
      <c r="A32" s="15" t="s">
        <v>21</v>
      </c>
      <c r="B32" s="21"/>
      <c r="C32" s="22" t="s">
        <v>29</v>
      </c>
      <c r="D32" s="15" t="s">
        <v>21</v>
      </c>
      <c r="E32" s="21"/>
      <c r="F32" s="22" t="s">
        <v>29</v>
      </c>
      <c r="G32" s="18" t="str">
        <f t="shared" si="0"/>
        <v>JPY-IRSwap-10Y</v>
      </c>
      <c r="H32" s="55">
        <v>2.5065E-2</v>
      </c>
      <c r="I32" s="24"/>
      <c r="J32" s="5"/>
      <c r="K32" s="4"/>
      <c r="M32" s="4"/>
    </row>
    <row r="33" spans="1:13" x14ac:dyDescent="0.2">
      <c r="A33" s="15" t="s">
        <v>21</v>
      </c>
      <c r="B33" s="21"/>
      <c r="C33" s="22" t="s">
        <v>52</v>
      </c>
      <c r="D33" s="15" t="s">
        <v>21</v>
      </c>
      <c r="E33" s="21"/>
      <c r="F33" s="22" t="s">
        <v>52</v>
      </c>
      <c r="G33" s="18" t="str">
        <f>$E$11&amp;"-"&amp;D33&amp;"-"&amp;IF(E33="","",E33&amp;"-")&amp;F33</f>
        <v>JPY-IRSwap-12Y</v>
      </c>
      <c r="H33" s="55">
        <v>2.5065E-2</v>
      </c>
      <c r="I33" s="24"/>
      <c r="J33" s="5"/>
      <c r="K33" s="4"/>
      <c r="M33" s="4"/>
    </row>
    <row r="34" spans="1:13" x14ac:dyDescent="0.2">
      <c r="A34" s="15" t="s">
        <v>21</v>
      </c>
      <c r="B34" s="21"/>
      <c r="C34" s="22" t="s">
        <v>30</v>
      </c>
      <c r="D34" s="15" t="s">
        <v>21</v>
      </c>
      <c r="E34" s="21"/>
      <c r="F34" s="22" t="s">
        <v>30</v>
      </c>
      <c r="G34" s="18" t="str">
        <f t="shared" si="0"/>
        <v>JPY-IRSwap-15Y</v>
      </c>
      <c r="H34" s="55">
        <v>2.5065E-2</v>
      </c>
      <c r="I34" s="24"/>
      <c r="J34" s="5"/>
      <c r="K34" s="4"/>
      <c r="M34" s="4"/>
    </row>
    <row r="35" spans="1:13" x14ac:dyDescent="0.2">
      <c r="A35" s="15" t="s">
        <v>21</v>
      </c>
      <c r="B35" s="21"/>
      <c r="C35" s="22" t="s">
        <v>31</v>
      </c>
      <c r="D35" s="15" t="s">
        <v>21</v>
      </c>
      <c r="E35" s="21"/>
      <c r="F35" s="22" t="s">
        <v>31</v>
      </c>
      <c r="G35" s="18" t="str">
        <f t="shared" si="0"/>
        <v>JPY-IRSwap-20Y</v>
      </c>
      <c r="H35" s="55">
        <v>2.5065E-2</v>
      </c>
      <c r="I35" s="24"/>
      <c r="J35" s="5"/>
      <c r="K35" s="4"/>
      <c r="L35" s="4"/>
      <c r="M35" s="4"/>
    </row>
    <row r="36" spans="1:13" x14ac:dyDescent="0.2">
      <c r="A36" s="15" t="s">
        <v>21</v>
      </c>
      <c r="B36" s="21"/>
      <c r="C36" s="22" t="s">
        <v>53</v>
      </c>
      <c r="D36" s="15" t="s">
        <v>21</v>
      </c>
      <c r="E36" s="21"/>
      <c r="F36" s="22" t="s">
        <v>53</v>
      </c>
      <c r="G36" s="18" t="str">
        <f t="shared" si="0"/>
        <v>JPY-IRSwap-25Y</v>
      </c>
      <c r="H36" s="55">
        <v>2.5065E-2</v>
      </c>
      <c r="I36" s="24"/>
      <c r="J36" s="5"/>
      <c r="K36" s="4"/>
      <c r="L36" s="4"/>
      <c r="M36" s="4"/>
    </row>
    <row r="37" spans="1:13" x14ac:dyDescent="0.2">
      <c r="A37" s="15" t="s">
        <v>21</v>
      </c>
      <c r="B37" s="21"/>
      <c r="C37" s="22" t="s">
        <v>80</v>
      </c>
      <c r="D37" s="15" t="s">
        <v>21</v>
      </c>
      <c r="E37" s="21"/>
      <c r="F37" s="22" t="s">
        <v>80</v>
      </c>
      <c r="G37" s="18" t="str">
        <f t="shared" si="0"/>
        <v>JPY-IRSwap-30Y</v>
      </c>
      <c r="H37" s="55">
        <v>2.5065E-2</v>
      </c>
      <c r="I37" s="24"/>
      <c r="J37" s="5"/>
      <c r="K37" s="4"/>
      <c r="L37" s="4"/>
      <c r="M37" s="4"/>
    </row>
    <row r="38" spans="1:13" x14ac:dyDescent="0.2">
      <c r="A38" s="15" t="s">
        <v>32</v>
      </c>
      <c r="B38" s="22" t="s">
        <v>136</v>
      </c>
      <c r="C38" s="22">
        <v>1</v>
      </c>
      <c r="D38" s="15" t="s">
        <v>32</v>
      </c>
      <c r="E38" s="22" t="s">
        <v>136</v>
      </c>
      <c r="F38" s="22">
        <v>1</v>
      </c>
      <c r="G38" s="18" t="str">
        <f t="shared" si="0"/>
        <v>JPY-IRFuture-EY-1</v>
      </c>
      <c r="H38" s="55">
        <v>2.5065E-2</v>
      </c>
      <c r="I38" s="24">
        <v>0.2</v>
      </c>
      <c r="J38" s="5"/>
      <c r="K38" s="4"/>
      <c r="L38" s="4"/>
      <c r="M38" s="4"/>
    </row>
    <row r="39" spans="1:13" x14ac:dyDescent="0.2">
      <c r="A39" s="15" t="s">
        <v>32</v>
      </c>
      <c r="B39" s="22" t="s">
        <v>136</v>
      </c>
      <c r="C39" s="22">
        <v>2</v>
      </c>
      <c r="D39" s="15" t="s">
        <v>32</v>
      </c>
      <c r="E39" s="22" t="s">
        <v>136</v>
      </c>
      <c r="F39" s="22">
        <v>2</v>
      </c>
      <c r="G39" s="18" t="str">
        <f t="shared" si="0"/>
        <v>JPY-IRFuture-EY-2</v>
      </c>
      <c r="H39" s="55">
        <v>2.5065E-2</v>
      </c>
      <c r="I39" s="24">
        <v>0.2</v>
      </c>
      <c r="J39" s="5"/>
      <c r="K39" s="4"/>
      <c r="L39" s="4"/>
      <c r="M39" s="4"/>
    </row>
    <row r="40" spans="1:13" x14ac:dyDescent="0.2">
      <c r="A40" s="15" t="s">
        <v>32</v>
      </c>
      <c r="B40" s="22" t="s">
        <v>136</v>
      </c>
      <c r="C40" s="22">
        <v>3</v>
      </c>
      <c r="D40" s="15" t="s">
        <v>32</v>
      </c>
      <c r="E40" s="22" t="s">
        <v>136</v>
      </c>
      <c r="F40" s="22">
        <v>3</v>
      </c>
      <c r="G40" s="18" t="str">
        <f t="shared" si="0"/>
        <v>JPY-IRFuture-EY-3</v>
      </c>
      <c r="H40" s="55">
        <v>2.5065E-2</v>
      </c>
      <c r="I40" s="24">
        <v>0.2</v>
      </c>
      <c r="J40" s="5"/>
      <c r="K40" s="4"/>
      <c r="L40" s="4"/>
      <c r="M40" s="4"/>
    </row>
    <row r="41" spans="1:13" x14ac:dyDescent="0.2">
      <c r="A41" s="15" t="s">
        <v>32</v>
      </c>
      <c r="B41" s="22" t="s">
        <v>136</v>
      </c>
      <c r="C41" s="22">
        <v>4</v>
      </c>
      <c r="D41" s="15" t="s">
        <v>32</v>
      </c>
      <c r="E41" s="22" t="s">
        <v>136</v>
      </c>
      <c r="F41" s="22">
        <v>4</v>
      </c>
      <c r="G41" s="18" t="str">
        <f t="shared" si="0"/>
        <v>JPY-IRFuture-EY-4</v>
      </c>
      <c r="H41" s="55">
        <v>2.5065E-2</v>
      </c>
      <c r="I41" s="24">
        <v>0.2</v>
      </c>
      <c r="J41" s="5"/>
      <c r="K41" s="4"/>
      <c r="L41" s="4"/>
      <c r="M41" s="4"/>
    </row>
    <row r="42" spans="1:13" x14ac:dyDescent="0.2">
      <c r="A42" s="15" t="s">
        <v>32</v>
      </c>
      <c r="B42" s="22" t="s">
        <v>136</v>
      </c>
      <c r="C42" s="22">
        <v>5</v>
      </c>
      <c r="D42" s="15" t="s">
        <v>32</v>
      </c>
      <c r="E42" s="22" t="s">
        <v>136</v>
      </c>
      <c r="F42" s="22">
        <v>5</v>
      </c>
      <c r="G42" s="18" t="str">
        <f t="shared" si="0"/>
        <v>JPY-IRFuture-EY-5</v>
      </c>
      <c r="H42" s="55">
        <v>2.5065E-2</v>
      </c>
      <c r="I42" s="24">
        <v>0.2</v>
      </c>
      <c r="J42" s="5"/>
      <c r="K42" s="4"/>
      <c r="L42" s="4"/>
      <c r="M42" s="4"/>
    </row>
    <row r="43" spans="1:13" x14ac:dyDescent="0.2">
      <c r="A43" s="15" t="s">
        <v>32</v>
      </c>
      <c r="B43" s="22" t="s">
        <v>136</v>
      </c>
      <c r="C43" s="22">
        <v>6</v>
      </c>
      <c r="D43" s="15" t="s">
        <v>32</v>
      </c>
      <c r="E43" s="22" t="s">
        <v>136</v>
      </c>
      <c r="F43" s="22">
        <v>6</v>
      </c>
      <c r="G43" s="18" t="str">
        <f t="shared" si="0"/>
        <v>JPY-IRFuture-EY-6</v>
      </c>
      <c r="H43" s="55">
        <v>2.5065E-2</v>
      </c>
      <c r="I43" s="24">
        <v>0.2</v>
      </c>
      <c r="J43" s="5"/>
      <c r="K43" s="4"/>
      <c r="L43" s="4"/>
      <c r="M43" s="4"/>
    </row>
    <row r="44" spans="1:13" x14ac:dyDescent="0.2">
      <c r="A44" s="15" t="s">
        <v>32</v>
      </c>
      <c r="B44" s="22" t="s">
        <v>136</v>
      </c>
      <c r="C44" s="22">
        <v>7</v>
      </c>
      <c r="D44" s="15" t="s">
        <v>32</v>
      </c>
      <c r="E44" s="22" t="s">
        <v>136</v>
      </c>
      <c r="F44" s="22">
        <v>7</v>
      </c>
      <c r="G44" s="18" t="str">
        <f t="shared" si="0"/>
        <v>JPY-IRFuture-EY-7</v>
      </c>
      <c r="H44" s="55">
        <v>2.5065E-2</v>
      </c>
      <c r="I44" s="24">
        <v>0.2</v>
      </c>
      <c r="J44" s="5"/>
      <c r="K44" s="4"/>
      <c r="L44" s="4"/>
      <c r="M44" s="4"/>
    </row>
    <row r="45" spans="1:13" ht="13.5" thickBot="1" x14ac:dyDescent="0.25">
      <c r="A45" s="15" t="s">
        <v>32</v>
      </c>
      <c r="B45" s="22" t="s">
        <v>136</v>
      </c>
      <c r="C45" s="25">
        <v>8</v>
      </c>
      <c r="D45" s="15" t="s">
        <v>32</v>
      </c>
      <c r="E45" s="22" t="s">
        <v>136</v>
      </c>
      <c r="F45" s="25">
        <v>8</v>
      </c>
      <c r="G45" s="18" t="str">
        <f>$E$11&amp;"-"&amp;D45&amp;"-"&amp;IF(E45="","",E45&amp;"-")&amp;F45</f>
        <v>JPY-IRFuture-EY-8</v>
      </c>
      <c r="H45" s="55">
        <v>2.5065E-2</v>
      </c>
      <c r="I45" s="24">
        <v>0.2</v>
      </c>
      <c r="J45" s="5"/>
      <c r="K45" s="4"/>
      <c r="L45" s="4"/>
      <c r="M45" s="4"/>
    </row>
    <row r="46" spans="1:13" x14ac:dyDescent="0.2">
      <c r="A46" s="15" t="s">
        <v>32</v>
      </c>
      <c r="B46" s="22" t="s">
        <v>136</v>
      </c>
      <c r="C46" s="22">
        <v>9</v>
      </c>
      <c r="D46" s="15" t="s">
        <v>32</v>
      </c>
      <c r="E46" s="22" t="s">
        <v>136</v>
      </c>
      <c r="F46" s="22">
        <v>9</v>
      </c>
      <c r="G46" s="18" t="str">
        <f>$E$11&amp;"-"&amp;D46&amp;"-"&amp;IF(E46="","",E46&amp;"-")&amp;F46</f>
        <v>JPY-IRFuture-EY-9</v>
      </c>
      <c r="H46" s="55">
        <v>2.5065E-2</v>
      </c>
      <c r="I46" s="24">
        <v>0.2</v>
      </c>
      <c r="J46" s="5"/>
      <c r="K46" s="4"/>
      <c r="L46" s="4"/>
      <c r="M46" s="4"/>
    </row>
    <row r="47" spans="1:13" x14ac:dyDescent="0.2">
      <c r="A47" s="15" t="s">
        <v>32</v>
      </c>
      <c r="B47" s="22" t="s">
        <v>136</v>
      </c>
      <c r="C47" s="22">
        <v>10</v>
      </c>
      <c r="D47" s="15" t="s">
        <v>32</v>
      </c>
      <c r="E47" s="22" t="s">
        <v>136</v>
      </c>
      <c r="F47" s="22">
        <v>10</v>
      </c>
      <c r="G47" s="18" t="str">
        <f>$E$11&amp;"-"&amp;D47&amp;"-"&amp;IF(E47="","",E47&amp;"-")&amp;F47</f>
        <v>JPY-IRFuture-EY-10</v>
      </c>
      <c r="H47" s="55">
        <v>2.5065E-2</v>
      </c>
      <c r="I47" s="24">
        <v>0.2</v>
      </c>
      <c r="J47" s="5"/>
    </row>
    <row r="48" spans="1:13" x14ac:dyDescent="0.2">
      <c r="A48" s="15" t="s">
        <v>32</v>
      </c>
      <c r="B48" s="22" t="s">
        <v>136</v>
      </c>
      <c r="C48" s="22">
        <v>11</v>
      </c>
      <c r="D48" s="15" t="s">
        <v>32</v>
      </c>
      <c r="E48" s="22" t="s">
        <v>136</v>
      </c>
      <c r="F48" s="22">
        <v>11</v>
      </c>
      <c r="G48" s="18" t="str">
        <f>$E$11&amp;"-"&amp;D48&amp;"-"&amp;IF(E48="","",E48&amp;"-")&amp;F48</f>
        <v>JPY-IRFuture-EY-11</v>
      </c>
      <c r="H48" s="55">
        <v>2.5065E-2</v>
      </c>
      <c r="I48" s="24">
        <v>0.2</v>
      </c>
      <c r="J48" s="5"/>
    </row>
    <row r="49" spans="1:10" ht="13.5" thickBot="1" x14ac:dyDescent="0.25">
      <c r="A49" s="15" t="s">
        <v>32</v>
      </c>
      <c r="B49" s="22" t="s">
        <v>136</v>
      </c>
      <c r="C49" s="25">
        <v>12</v>
      </c>
      <c r="D49" s="15" t="s">
        <v>32</v>
      </c>
      <c r="E49" s="22" t="s">
        <v>136</v>
      </c>
      <c r="F49" s="25">
        <v>12</v>
      </c>
      <c r="G49" s="18" t="str">
        <f t="shared" si="0"/>
        <v>JPY-IRFuture-EY-12</v>
      </c>
      <c r="H49" s="55">
        <v>2.5065E-2</v>
      </c>
      <c r="I49" s="27">
        <v>0.2</v>
      </c>
      <c r="J49" s="5"/>
    </row>
    <row r="50" spans="1:10" x14ac:dyDescent="0.2">
      <c r="A50" s="7"/>
      <c r="B50" s="8"/>
      <c r="C50" s="8"/>
      <c r="D50" s="7"/>
      <c r="E50" s="8"/>
      <c r="F50" s="8"/>
      <c r="G50" s="8"/>
      <c r="H50" s="8"/>
      <c r="I50" s="8"/>
      <c r="J50" s="5"/>
    </row>
    <row r="51" spans="1:10" ht="13.5" thickBot="1" x14ac:dyDescent="0.25">
      <c r="A51" s="29"/>
      <c r="B51" s="30"/>
      <c r="C51" s="30"/>
      <c r="D51" s="29"/>
      <c r="E51" s="30"/>
      <c r="F51" s="30"/>
      <c r="G51" s="30"/>
      <c r="H51" s="30"/>
      <c r="I51" s="30"/>
      <c r="J51" s="31"/>
    </row>
    <row r="52" spans="1:10" x14ac:dyDescent="0.2">
      <c r="D52" s="4"/>
      <c r="E52" s="4"/>
      <c r="F52" s="4"/>
      <c r="G52" s="4"/>
      <c r="H52" s="4"/>
      <c r="I52" s="4"/>
      <c r="J52" s="4"/>
    </row>
  </sheetData>
  <protectedRanges>
    <protectedRange sqref="E10 B10 H10" name="Range2_1_1_1_1"/>
  </protectedRanges>
  <dataValidations count="5">
    <dataValidation type="list" allowBlank="1" showInputMessage="1" showErrorMessage="1" sqref="E7 B7 H7" xr:uid="{00000000-0002-0000-0900-000000000000}">
      <formula1>"1D,1M,3M,6M"</formula1>
    </dataValidation>
    <dataValidation type="list" allowBlank="1" showInputMessage="1" showErrorMessage="1" sqref="E11 B11 H11" xr:uid="{00000000-0002-0000-0900-000001000000}">
      <formula1>Currency</formula1>
    </dataValidation>
    <dataValidation type="list" allowBlank="1" showInputMessage="1" showErrorMessage="1" sqref="E6 B6 H6" xr:uid="{00000000-0002-0000-0900-000002000000}">
      <formula1>RateIndex</formula1>
    </dataValidation>
    <dataValidation type="list" allowBlank="1" showInputMessage="1" showErrorMessage="1" sqref="E10 B10 H10" xr:uid="{00000000-0002-0000-0900-000003000000}">
      <formula1>Algorithms</formula1>
    </dataValidation>
    <dataValidation type="list" allowBlank="1" showInputMessage="1" showErrorMessage="1" sqref="E2 B2 H2" xr:uid="{00000000-0002-0000-0900-000004000000}">
      <formula1>"RateCurve, DiscountCurve, InflationCurve, RateSpreadCurve"</formula1>
    </dataValidation>
  </dataValidations>
  <pageMargins left="0.75" right="0.75" top="1" bottom="1" header="0.5" footer="0.5"/>
  <pageSetup paperSize="9" orientation="portrait" r:id="rId1"/>
  <headerFooter alignWithMargins="0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9E1FB-AC17-4269-9FBB-50E3348F0D80}">
  <dimension ref="A1:J47"/>
  <sheetViews>
    <sheetView workbookViewId="0">
      <selection activeCell="K1" sqref="K1:V1048576"/>
    </sheetView>
  </sheetViews>
  <sheetFormatPr defaultRowHeight="12.75" x14ac:dyDescent="0.2"/>
  <cols>
    <col min="1" max="1" width="21" bestFit="1" customWidth="1"/>
    <col min="2" max="2" width="45.28515625" bestFit="1" customWidth="1"/>
    <col min="4" max="4" width="21" bestFit="1" customWidth="1"/>
    <col min="5" max="5" width="49.140625" bestFit="1" customWidth="1"/>
    <col min="7" max="7" width="21" bestFit="1" customWidth="1"/>
    <col min="8" max="8" width="45.28515625" bestFit="1" customWidth="1"/>
  </cols>
  <sheetData>
    <row r="1" spans="1:10" ht="13.5" thickBot="1" x14ac:dyDescent="0.25">
      <c r="A1" s="65" t="s">
        <v>55</v>
      </c>
      <c r="B1" s="65" t="str">
        <f ca="1">_xll.HLV5r3.Financial.Cache.CreateCurve_Old( A2:B11, HLInstruments, Rates, Spreads)</f>
        <v>Market.QR_LIVE.RateCurve.CHF-LIBOR-BBA-3M</v>
      </c>
      <c r="C1" s="8"/>
      <c r="D1" s="65" t="s">
        <v>55</v>
      </c>
      <c r="E1" s="65" t="str">
        <f ca="1">_xll.HLV5r3.Financial.Cache.CreateCurve_Old(  D2:E11, HLInstruments, Rates, Spreads)</f>
        <v>Market.QR_LIVE.DiscountCurve.CHF-LIBOR-SENIOR</v>
      </c>
      <c r="F1" s="8"/>
      <c r="G1" s="65" t="s">
        <v>55</v>
      </c>
      <c r="H1" s="65" t="str">
        <f ca="1">_xll.HLV5r3.Financial.Cache.CreateCurve_Old( G2:H11, HLInstruments, Rates, Spreads)</f>
        <v>Market.QR_LIVE.RateCurve.CHF-LIBOR-BBA-6M</v>
      </c>
      <c r="I1" s="3"/>
      <c r="J1" s="4"/>
    </row>
    <row r="2" spans="1:10" ht="13.5" thickBot="1" x14ac:dyDescent="0.25">
      <c r="A2" s="34" t="s">
        <v>56</v>
      </c>
      <c r="B2" s="48" t="s">
        <v>0</v>
      </c>
      <c r="C2" s="8"/>
      <c r="D2" s="34" t="s">
        <v>56</v>
      </c>
      <c r="E2" s="48" t="s">
        <v>46</v>
      </c>
      <c r="F2" s="8"/>
      <c r="G2" s="34" t="s">
        <v>56</v>
      </c>
      <c r="H2" s="48" t="s">
        <v>0</v>
      </c>
      <c r="I2" s="5"/>
      <c r="J2" s="4"/>
    </row>
    <row r="3" spans="1:10" x14ac:dyDescent="0.2">
      <c r="A3" s="35" t="s">
        <v>57</v>
      </c>
      <c r="B3" s="43">
        <f ca="1">NOW()</f>
        <v>43648.60990520833</v>
      </c>
      <c r="C3" s="8"/>
      <c r="D3" s="35" t="s">
        <v>57</v>
      </c>
      <c r="E3" s="43">
        <f ca="1">B3</f>
        <v>43648.60990520833</v>
      </c>
      <c r="F3" s="8"/>
      <c r="G3" s="35" t="s">
        <v>57</v>
      </c>
      <c r="H3" s="43">
        <f ca="1">NOW()</f>
        <v>43648.60990520833</v>
      </c>
      <c r="I3" s="5"/>
      <c r="J3" s="4"/>
    </row>
    <row r="4" spans="1:10" x14ac:dyDescent="0.2">
      <c r="A4" s="36" t="s">
        <v>58</v>
      </c>
      <c r="B4" s="40">
        <f ca="1">B3</f>
        <v>43648.60990520833</v>
      </c>
      <c r="C4" s="8"/>
      <c r="D4" s="36" t="s">
        <v>58</v>
      </c>
      <c r="E4" s="40">
        <f ca="1">B4</f>
        <v>43648.60990520833</v>
      </c>
      <c r="F4" s="8"/>
      <c r="G4" s="36" t="s">
        <v>58</v>
      </c>
      <c r="H4" s="40">
        <f ca="1">H3</f>
        <v>43648.60990520833</v>
      </c>
      <c r="I4" s="5"/>
      <c r="J4" s="4"/>
    </row>
    <row r="5" spans="1:10" x14ac:dyDescent="0.2">
      <c r="A5" s="37" t="s">
        <v>129</v>
      </c>
      <c r="B5" s="41" t="s">
        <v>130</v>
      </c>
      <c r="C5" s="8"/>
      <c r="D5" s="37" t="s">
        <v>129</v>
      </c>
      <c r="E5" s="41" t="s">
        <v>130</v>
      </c>
      <c r="F5" s="8"/>
      <c r="G5" s="37" t="s">
        <v>129</v>
      </c>
      <c r="H5" s="41" t="s">
        <v>130</v>
      </c>
      <c r="I5" s="5"/>
      <c r="J5" s="4"/>
    </row>
    <row r="6" spans="1:10" x14ac:dyDescent="0.2">
      <c r="A6" s="36" t="s">
        <v>4</v>
      </c>
      <c r="B6" s="42" t="s">
        <v>165</v>
      </c>
      <c r="C6" s="8"/>
      <c r="D6" s="36" t="s">
        <v>66</v>
      </c>
      <c r="E6" s="42" t="s">
        <v>70</v>
      </c>
      <c r="F6" s="8"/>
      <c r="G6" s="36" t="s">
        <v>4</v>
      </c>
      <c r="H6" s="42" t="s">
        <v>165</v>
      </c>
      <c r="I6" s="5"/>
      <c r="J6" s="4"/>
    </row>
    <row r="7" spans="1:10" x14ac:dyDescent="0.2">
      <c r="A7" s="36" t="s">
        <v>60</v>
      </c>
      <c r="B7" s="41" t="s">
        <v>3</v>
      </c>
      <c r="C7" s="8"/>
      <c r="D7" s="36" t="s">
        <v>67</v>
      </c>
      <c r="E7" s="41" t="s">
        <v>68</v>
      </c>
      <c r="F7" s="8"/>
      <c r="G7" s="36" t="s">
        <v>60</v>
      </c>
      <c r="H7" s="41" t="s">
        <v>39</v>
      </c>
      <c r="I7" s="5"/>
      <c r="J7" s="4"/>
    </row>
    <row r="8" spans="1:10" x14ac:dyDescent="0.2">
      <c r="A8" s="36" t="s">
        <v>5</v>
      </c>
      <c r="B8" s="41" t="str">
        <f>B6&amp;"-"&amp;B7</f>
        <v>CHF-LIBOR-BBA-3M</v>
      </c>
      <c r="C8" s="8"/>
      <c r="D8" s="36" t="s">
        <v>5</v>
      </c>
      <c r="E8" s="41" t="str">
        <f>E11&amp;"-"&amp;E6&amp;"-"&amp;E7</f>
        <v>CHF-LIBOR-SENIOR</v>
      </c>
      <c r="F8" s="8"/>
      <c r="G8" s="36" t="s">
        <v>5</v>
      </c>
      <c r="H8" s="41" t="str">
        <f>H6&amp;"-"&amp;H7</f>
        <v>CHF-LIBOR-BBA-6M</v>
      </c>
      <c r="I8" s="5"/>
      <c r="J8" s="4"/>
    </row>
    <row r="9" spans="1:10" x14ac:dyDescent="0.2">
      <c r="A9" s="36" t="s">
        <v>92</v>
      </c>
      <c r="B9" s="41">
        <v>0</v>
      </c>
      <c r="C9" s="8"/>
      <c r="D9" s="36" t="s">
        <v>92</v>
      </c>
      <c r="E9" s="41">
        <v>0</v>
      </c>
      <c r="F9" s="8"/>
      <c r="G9" s="36" t="s">
        <v>92</v>
      </c>
      <c r="H9" s="41">
        <v>0</v>
      </c>
      <c r="I9" s="5"/>
      <c r="J9" s="4"/>
    </row>
    <row r="10" spans="1:10" x14ac:dyDescent="0.2">
      <c r="A10" s="36" t="s">
        <v>6</v>
      </c>
      <c r="B10" s="41" t="s">
        <v>91</v>
      </c>
      <c r="C10" s="8"/>
      <c r="D10" s="36" t="s">
        <v>6</v>
      </c>
      <c r="E10" s="41" t="s">
        <v>91</v>
      </c>
      <c r="F10" s="8"/>
      <c r="G10" s="36" t="s">
        <v>6</v>
      </c>
      <c r="H10" s="41" t="s">
        <v>91</v>
      </c>
      <c r="I10" s="5"/>
      <c r="J10" s="4"/>
    </row>
    <row r="11" spans="1:10" ht="13.5" thickBot="1" x14ac:dyDescent="0.25">
      <c r="A11" s="66" t="s">
        <v>1</v>
      </c>
      <c r="B11" s="67" t="s">
        <v>166</v>
      </c>
      <c r="C11" s="8"/>
      <c r="D11" s="66" t="s">
        <v>1</v>
      </c>
      <c r="E11" s="67" t="s">
        <v>166</v>
      </c>
      <c r="F11" s="8"/>
      <c r="G11" s="66" t="s">
        <v>1</v>
      </c>
      <c r="H11" s="67" t="s">
        <v>166</v>
      </c>
      <c r="I11" s="5"/>
      <c r="J11" s="4"/>
    </row>
    <row r="12" spans="1:10" x14ac:dyDescent="0.2">
      <c r="A12" s="37" t="s">
        <v>83</v>
      </c>
      <c r="B12" s="41">
        <v>7200</v>
      </c>
      <c r="C12" s="8"/>
      <c r="D12" s="37" t="s">
        <v>83</v>
      </c>
      <c r="E12" s="41">
        <v>7200</v>
      </c>
      <c r="F12" s="8"/>
      <c r="G12" s="37" t="s">
        <v>83</v>
      </c>
      <c r="H12" s="41">
        <v>7200</v>
      </c>
      <c r="I12" s="5"/>
      <c r="J12" s="4"/>
    </row>
    <row r="13" spans="1:10" ht="13.5" thickBot="1" x14ac:dyDescent="0.25">
      <c r="A13" s="39" t="s">
        <v>82</v>
      </c>
      <c r="B13" s="45" t="str">
        <f ca="1">B1</f>
        <v>Market.QR_LIVE.RateCurve.CHF-LIBOR-BBA-3M</v>
      </c>
      <c r="C13" s="8"/>
      <c r="D13" s="39" t="s">
        <v>82</v>
      </c>
      <c r="E13" s="45" t="str">
        <f ca="1">E1</f>
        <v>Market.QR_LIVE.DiscountCurve.CHF-LIBOR-SENIOR</v>
      </c>
      <c r="F13" s="8"/>
      <c r="G13" s="39" t="s">
        <v>82</v>
      </c>
      <c r="H13" s="45" t="str">
        <f ca="1">H1</f>
        <v>Market.QR_LIVE.RateCurve.CHF-LIBOR-BBA-6M</v>
      </c>
      <c r="I13" s="5"/>
      <c r="J13" s="4"/>
    </row>
    <row r="14" spans="1:10" x14ac:dyDescent="0.2">
      <c r="A14" s="47"/>
      <c r="B14" s="46"/>
      <c r="C14" s="8"/>
      <c r="D14" s="47"/>
      <c r="E14" s="46"/>
      <c r="F14" s="8"/>
      <c r="G14" s="47"/>
      <c r="H14" s="46"/>
      <c r="I14" s="5"/>
      <c r="J14" s="4"/>
    </row>
    <row r="15" spans="1:10" ht="13.5" thickBot="1" x14ac:dyDescent="0.25">
      <c r="A15" s="7"/>
      <c r="B15" s="8"/>
      <c r="C15" s="8"/>
      <c r="D15" s="8"/>
      <c r="E15" s="8"/>
      <c r="F15" s="8"/>
      <c r="G15" s="8"/>
      <c r="H15" s="8"/>
      <c r="I15" s="5"/>
      <c r="J15" s="4"/>
    </row>
    <row r="16" spans="1:10" ht="13.5" thickBot="1" x14ac:dyDescent="0.25">
      <c r="A16" s="1" t="s">
        <v>8</v>
      </c>
      <c r="B16" s="2"/>
      <c r="C16" s="53"/>
      <c r="D16" s="53"/>
      <c r="E16" s="53"/>
      <c r="F16" s="54"/>
      <c r="G16" s="54"/>
      <c r="H16" s="54"/>
      <c r="I16" s="5"/>
      <c r="J16" s="4"/>
    </row>
    <row r="17" spans="1:10" ht="13.5" thickBot="1" x14ac:dyDescent="0.25">
      <c r="A17" s="10" t="s">
        <v>9</v>
      </c>
      <c r="B17" s="11" t="s">
        <v>10</v>
      </c>
      <c r="C17" s="12" t="s">
        <v>11</v>
      </c>
      <c r="D17" s="12" t="s">
        <v>12</v>
      </c>
      <c r="E17" s="13" t="s">
        <v>13</v>
      </c>
      <c r="F17" s="14" t="s">
        <v>14</v>
      </c>
      <c r="G17" s="61"/>
      <c r="H17" s="61"/>
      <c r="I17" s="5"/>
      <c r="J17" s="4"/>
    </row>
    <row r="18" spans="1:10" x14ac:dyDescent="0.2">
      <c r="A18" s="15" t="s">
        <v>15</v>
      </c>
      <c r="B18" s="16"/>
      <c r="C18" s="17" t="s">
        <v>16</v>
      </c>
      <c r="D18" s="18" t="str">
        <f>$B$11&amp;"-"&amp;A18&amp;"-"&amp;IF(B18="","",B18&amp;"-")&amp;C18</f>
        <v>CHF-Deposit-1D</v>
      </c>
      <c r="E18" s="19">
        <v>2.5000000000000001E-2</v>
      </c>
      <c r="F18" s="20">
        <v>0</v>
      </c>
      <c r="G18" s="24" t="str">
        <f>D18</f>
        <v>CHF-Deposit-1D</v>
      </c>
      <c r="H18" s="19">
        <v>2.5000000000000001E-2</v>
      </c>
      <c r="I18" s="5"/>
      <c r="J18" s="4"/>
    </row>
    <row r="19" spans="1:10" x14ac:dyDescent="0.2">
      <c r="A19" s="15" t="s">
        <v>15</v>
      </c>
      <c r="B19" s="21"/>
      <c r="C19" s="22" t="s">
        <v>54</v>
      </c>
      <c r="D19" s="18" t="str">
        <f>$B$11&amp;"-"&amp;A19&amp;"-"&amp;IF(B19="","",B19&amp;"-")&amp;C19</f>
        <v>CHF-Deposit-2D</v>
      </c>
      <c r="E19" s="23">
        <v>2.5000000000000001E-2</v>
      </c>
      <c r="F19" s="24">
        <v>0</v>
      </c>
      <c r="G19" s="24" t="str">
        <f t="shared" ref="G19:G44" si="0">D19</f>
        <v>CHF-Deposit-2D</v>
      </c>
      <c r="H19" s="23">
        <v>2.5000000000000001E-2</v>
      </c>
      <c r="I19" s="5"/>
      <c r="J19" s="4"/>
    </row>
    <row r="20" spans="1:10" x14ac:dyDescent="0.2">
      <c r="A20" s="15" t="s">
        <v>15</v>
      </c>
      <c r="B20" s="21"/>
      <c r="C20" s="22" t="s">
        <v>17</v>
      </c>
      <c r="D20" s="18" t="str">
        <f t="shared" ref="D20:D44" si="1">$B$11&amp;"-"&amp;A20&amp;"-"&amp;IF(B20="","",B20&amp;"-")&amp;C20</f>
        <v>CHF-Deposit-1W</v>
      </c>
      <c r="E20" s="23">
        <v>2.5000000000000001E-2</v>
      </c>
      <c r="F20" s="24">
        <v>0</v>
      </c>
      <c r="G20" s="24" t="str">
        <f t="shared" si="0"/>
        <v>CHF-Deposit-1W</v>
      </c>
      <c r="H20" s="23">
        <v>2.5000000000000001E-2</v>
      </c>
      <c r="I20" s="5"/>
      <c r="J20" s="4"/>
    </row>
    <row r="21" spans="1:10" x14ac:dyDescent="0.2">
      <c r="A21" s="15" t="s">
        <v>15</v>
      </c>
      <c r="B21" s="21"/>
      <c r="C21" s="22" t="s">
        <v>19</v>
      </c>
      <c r="D21" s="18" t="str">
        <f t="shared" si="1"/>
        <v>CHF-Deposit-1M</v>
      </c>
      <c r="E21" s="23">
        <v>2.5000000000000001E-2</v>
      </c>
      <c r="F21" s="24">
        <v>0</v>
      </c>
      <c r="G21" s="24" t="str">
        <f t="shared" si="0"/>
        <v>CHF-Deposit-1M</v>
      </c>
      <c r="H21" s="23">
        <v>2.5000000000000001E-2</v>
      </c>
      <c r="I21" s="5"/>
      <c r="J21" s="4"/>
    </row>
    <row r="22" spans="1:10" x14ac:dyDescent="0.2">
      <c r="A22" s="15" t="s">
        <v>15</v>
      </c>
      <c r="B22" s="21"/>
      <c r="C22" s="22" t="s">
        <v>20</v>
      </c>
      <c r="D22" s="18" t="str">
        <f t="shared" si="1"/>
        <v>CHF-Deposit-2M</v>
      </c>
      <c r="E22" s="23">
        <v>2.5000000000000001E-2</v>
      </c>
      <c r="F22" s="24">
        <v>0</v>
      </c>
      <c r="G22" s="24" t="str">
        <f t="shared" si="0"/>
        <v>CHF-Deposit-2M</v>
      </c>
      <c r="H22" s="23">
        <v>2.5000000000000001E-2</v>
      </c>
      <c r="I22" s="5"/>
      <c r="J22" s="4"/>
    </row>
    <row r="23" spans="1:10" x14ac:dyDescent="0.2">
      <c r="A23" s="15" t="s">
        <v>15</v>
      </c>
      <c r="B23" s="21"/>
      <c r="C23" s="22" t="s">
        <v>3</v>
      </c>
      <c r="D23" s="18" t="str">
        <f>$B$11&amp;"-"&amp;A23&amp;"-"&amp;IF(B23="","",B23&amp;"-")&amp;C23</f>
        <v>CHF-Deposit-3M</v>
      </c>
      <c r="E23" s="23">
        <v>2.5000000000000001E-2</v>
      </c>
      <c r="F23" s="24">
        <v>0</v>
      </c>
      <c r="G23" s="24" t="str">
        <f>D23</f>
        <v>CHF-Deposit-3M</v>
      </c>
      <c r="H23" s="23">
        <v>2.5000000000000001E-2</v>
      </c>
      <c r="I23" s="5"/>
      <c r="J23" s="4"/>
    </row>
    <row r="24" spans="1:10" x14ac:dyDescent="0.2">
      <c r="A24" s="15" t="s">
        <v>21</v>
      </c>
      <c r="B24" s="21"/>
      <c r="C24" s="22" t="s">
        <v>22</v>
      </c>
      <c r="D24" s="18" t="str">
        <f t="shared" si="1"/>
        <v>CHF-IRSwap-3Y</v>
      </c>
      <c r="E24" s="23">
        <v>2.5000000000000001E-2</v>
      </c>
      <c r="F24" s="24">
        <v>0</v>
      </c>
      <c r="G24" s="24" t="str">
        <f t="shared" si="0"/>
        <v>CHF-IRSwap-3Y</v>
      </c>
      <c r="H24" s="23">
        <v>2.5000000000000001E-2</v>
      </c>
      <c r="I24" s="5"/>
      <c r="J24" s="4"/>
    </row>
    <row r="25" spans="1:10" x14ac:dyDescent="0.2">
      <c r="A25" s="15" t="s">
        <v>21</v>
      </c>
      <c r="B25" s="21"/>
      <c r="C25" s="22" t="s">
        <v>23</v>
      </c>
      <c r="D25" s="18" t="str">
        <f t="shared" si="1"/>
        <v>CHF-IRSwap-4Y</v>
      </c>
      <c r="E25" s="23">
        <v>2.5000000000000001E-2</v>
      </c>
      <c r="F25" s="24">
        <v>0</v>
      </c>
      <c r="G25" s="24" t="str">
        <f t="shared" si="0"/>
        <v>CHF-IRSwap-4Y</v>
      </c>
      <c r="H25" s="23">
        <v>2.5000000000000001E-2</v>
      </c>
      <c r="I25" s="5"/>
      <c r="J25" s="4"/>
    </row>
    <row r="26" spans="1:10" x14ac:dyDescent="0.2">
      <c r="A26" s="15" t="s">
        <v>21</v>
      </c>
      <c r="B26" s="21"/>
      <c r="C26" s="22" t="s">
        <v>24</v>
      </c>
      <c r="D26" s="18" t="str">
        <f t="shared" si="1"/>
        <v>CHF-IRSwap-5Y</v>
      </c>
      <c r="E26" s="23">
        <v>2.5000000000000001E-2</v>
      </c>
      <c r="F26" s="24">
        <v>0</v>
      </c>
      <c r="G26" s="24" t="str">
        <f t="shared" si="0"/>
        <v>CHF-IRSwap-5Y</v>
      </c>
      <c r="H26" s="23">
        <v>2.5000000000000001E-2</v>
      </c>
      <c r="I26" s="5"/>
      <c r="J26" s="4"/>
    </row>
    <row r="27" spans="1:10" x14ac:dyDescent="0.2">
      <c r="A27" s="15" t="s">
        <v>21</v>
      </c>
      <c r="B27" s="21"/>
      <c r="C27" s="22" t="s">
        <v>25</v>
      </c>
      <c r="D27" s="18" t="str">
        <f t="shared" si="1"/>
        <v>CHF-IRSwap-6Y</v>
      </c>
      <c r="E27" s="23">
        <v>2.5000000000000001E-2</v>
      </c>
      <c r="F27" s="24">
        <v>0</v>
      </c>
      <c r="G27" s="24" t="str">
        <f t="shared" si="0"/>
        <v>CHF-IRSwap-6Y</v>
      </c>
      <c r="H27" s="23">
        <v>2.5000000000000001E-2</v>
      </c>
      <c r="I27" s="5"/>
      <c r="J27" s="4"/>
    </row>
    <row r="28" spans="1:10" x14ac:dyDescent="0.2">
      <c r="A28" s="15" t="s">
        <v>21</v>
      </c>
      <c r="B28" s="21"/>
      <c r="C28" s="22" t="s">
        <v>26</v>
      </c>
      <c r="D28" s="18" t="str">
        <f t="shared" si="1"/>
        <v>CHF-IRSwap-7Y</v>
      </c>
      <c r="E28" s="23">
        <v>2.5000000000000001E-2</v>
      </c>
      <c r="F28" s="24">
        <v>0</v>
      </c>
      <c r="G28" s="24" t="str">
        <f t="shared" si="0"/>
        <v>CHF-IRSwap-7Y</v>
      </c>
      <c r="H28" s="23">
        <v>2.5000000000000001E-2</v>
      </c>
      <c r="I28" s="5"/>
      <c r="J28" s="4"/>
    </row>
    <row r="29" spans="1:10" x14ac:dyDescent="0.2">
      <c r="A29" s="15" t="s">
        <v>21</v>
      </c>
      <c r="B29" s="21"/>
      <c r="C29" s="22" t="s">
        <v>27</v>
      </c>
      <c r="D29" s="18" t="str">
        <f t="shared" si="1"/>
        <v>CHF-IRSwap-8Y</v>
      </c>
      <c r="E29" s="23">
        <v>2.5000000000000001E-2</v>
      </c>
      <c r="F29" s="24">
        <v>0</v>
      </c>
      <c r="G29" s="24" t="str">
        <f t="shared" si="0"/>
        <v>CHF-IRSwap-8Y</v>
      </c>
      <c r="H29" s="23">
        <v>2.5000000000000001E-2</v>
      </c>
      <c r="I29" s="5"/>
      <c r="J29" s="4"/>
    </row>
    <row r="30" spans="1:10" x14ac:dyDescent="0.2">
      <c r="A30" s="15" t="s">
        <v>21</v>
      </c>
      <c r="B30" s="21"/>
      <c r="C30" s="22" t="s">
        <v>28</v>
      </c>
      <c r="D30" s="18" t="str">
        <f t="shared" si="1"/>
        <v>CHF-IRSwap-9Y</v>
      </c>
      <c r="E30" s="23">
        <v>2.5000000000000001E-2</v>
      </c>
      <c r="F30" s="24">
        <v>0</v>
      </c>
      <c r="G30" s="24" t="str">
        <f t="shared" si="0"/>
        <v>CHF-IRSwap-9Y</v>
      </c>
      <c r="H30" s="23">
        <v>2.5000000000000001E-2</v>
      </c>
      <c r="I30" s="5"/>
      <c r="J30" s="4"/>
    </row>
    <row r="31" spans="1:10" x14ac:dyDescent="0.2">
      <c r="A31" s="15" t="s">
        <v>21</v>
      </c>
      <c r="B31" s="21"/>
      <c r="C31" s="22" t="s">
        <v>29</v>
      </c>
      <c r="D31" s="18" t="str">
        <f t="shared" si="1"/>
        <v>CHF-IRSwap-10Y</v>
      </c>
      <c r="E31" s="23">
        <v>2.5000000000000001E-2</v>
      </c>
      <c r="F31" s="24">
        <v>0</v>
      </c>
      <c r="G31" s="24" t="str">
        <f t="shared" si="0"/>
        <v>CHF-IRSwap-10Y</v>
      </c>
      <c r="H31" s="23">
        <v>2.5000000000000001E-2</v>
      </c>
      <c r="I31" s="5"/>
      <c r="J31" s="4"/>
    </row>
    <row r="32" spans="1:10" x14ac:dyDescent="0.2">
      <c r="A32" s="15" t="s">
        <v>21</v>
      </c>
      <c r="B32" s="21"/>
      <c r="C32" s="22" t="s">
        <v>52</v>
      </c>
      <c r="D32" s="18" t="str">
        <f>$B$11&amp;"-"&amp;A32&amp;"-"&amp;IF(B32="","",B32&amp;"-")&amp;C32</f>
        <v>CHF-IRSwap-12Y</v>
      </c>
      <c r="E32" s="23">
        <v>2.5000000000000001E-2</v>
      </c>
      <c r="F32" s="24">
        <v>0</v>
      </c>
      <c r="G32" s="24" t="str">
        <f>D32</f>
        <v>CHF-IRSwap-12Y</v>
      </c>
      <c r="H32" s="23">
        <v>2.5000000000000001E-2</v>
      </c>
      <c r="I32" s="5"/>
      <c r="J32" s="4"/>
    </row>
    <row r="33" spans="1:10" x14ac:dyDescent="0.2">
      <c r="A33" s="15" t="s">
        <v>21</v>
      </c>
      <c r="B33" s="21"/>
      <c r="C33" s="22" t="s">
        <v>30</v>
      </c>
      <c r="D33" s="18" t="str">
        <f t="shared" si="1"/>
        <v>CHF-IRSwap-15Y</v>
      </c>
      <c r="E33" s="23">
        <v>2.5000000000000001E-2</v>
      </c>
      <c r="F33" s="24">
        <v>0</v>
      </c>
      <c r="G33" s="24" t="str">
        <f t="shared" si="0"/>
        <v>CHF-IRSwap-15Y</v>
      </c>
      <c r="H33" s="23">
        <v>2.5000000000000001E-2</v>
      </c>
      <c r="I33" s="5"/>
      <c r="J33" s="4"/>
    </row>
    <row r="34" spans="1:10" x14ac:dyDescent="0.2">
      <c r="A34" s="15" t="s">
        <v>21</v>
      </c>
      <c r="B34" s="21"/>
      <c r="C34" s="22" t="s">
        <v>31</v>
      </c>
      <c r="D34" s="18" t="str">
        <f t="shared" si="1"/>
        <v>CHF-IRSwap-20Y</v>
      </c>
      <c r="E34" s="23">
        <v>2.5000000000000001E-2</v>
      </c>
      <c r="F34" s="24">
        <v>0</v>
      </c>
      <c r="G34" s="24" t="str">
        <f t="shared" si="0"/>
        <v>CHF-IRSwap-20Y</v>
      </c>
      <c r="H34" s="23">
        <v>2.5000000000000001E-2</v>
      </c>
      <c r="I34" s="5"/>
      <c r="J34" s="4"/>
    </row>
    <row r="35" spans="1:10" x14ac:dyDescent="0.2">
      <c r="A35" s="15" t="s">
        <v>21</v>
      </c>
      <c r="B35" s="21"/>
      <c r="C35" s="22" t="s">
        <v>53</v>
      </c>
      <c r="D35" s="18" t="str">
        <f>$B$11&amp;"-"&amp;A35&amp;"-"&amp;IF(B35="","",B35&amp;"-")&amp;C35</f>
        <v>CHF-IRSwap-25Y</v>
      </c>
      <c r="E35" s="23">
        <v>2.5000000000000001E-2</v>
      </c>
      <c r="F35" s="24">
        <v>0</v>
      </c>
      <c r="G35" s="24" t="str">
        <f>D35</f>
        <v>CHF-IRSwap-25Y</v>
      </c>
      <c r="H35" s="23">
        <v>2.5000000000000001E-2</v>
      </c>
      <c r="I35" s="5"/>
      <c r="J35" s="4"/>
    </row>
    <row r="36" spans="1:10" x14ac:dyDescent="0.2">
      <c r="A36" s="15" t="s">
        <v>21</v>
      </c>
      <c r="B36" s="21"/>
      <c r="C36" s="22" t="s">
        <v>80</v>
      </c>
      <c r="D36" s="18" t="str">
        <f>$B$11&amp;"-"&amp;A36&amp;"-"&amp;IF(B36="","",B36&amp;"-")&amp;C36</f>
        <v>CHF-IRSwap-30Y</v>
      </c>
      <c r="E36" s="23">
        <v>2.5000000000000001E-2</v>
      </c>
      <c r="F36" s="24">
        <v>0</v>
      </c>
      <c r="G36" s="24" t="str">
        <f>D36</f>
        <v>CHF-IRSwap-30Y</v>
      </c>
      <c r="H36" s="23">
        <v>2.5000000000000001E-2</v>
      </c>
      <c r="I36" s="5"/>
      <c r="J36" s="4"/>
    </row>
    <row r="37" spans="1:10" x14ac:dyDescent="0.2">
      <c r="A37" s="15" t="s">
        <v>32</v>
      </c>
      <c r="B37" s="22" t="s">
        <v>167</v>
      </c>
      <c r="C37" s="22">
        <v>1</v>
      </c>
      <c r="D37" s="18" t="str">
        <f t="shared" si="1"/>
        <v>CHF-IRFuture-ES-1</v>
      </c>
      <c r="E37" s="23">
        <v>2.5000000000000001E-2</v>
      </c>
      <c r="F37" s="24">
        <v>0.2</v>
      </c>
      <c r="G37" s="24" t="str">
        <f t="shared" si="0"/>
        <v>CHF-IRFuture-ES-1</v>
      </c>
      <c r="H37" s="23">
        <v>2.5000000000000001E-2</v>
      </c>
      <c r="I37" s="5"/>
      <c r="J37" s="4"/>
    </row>
    <row r="38" spans="1:10" x14ac:dyDescent="0.2">
      <c r="A38" s="15" t="s">
        <v>32</v>
      </c>
      <c r="B38" s="22" t="s">
        <v>167</v>
      </c>
      <c r="C38" s="22">
        <v>2</v>
      </c>
      <c r="D38" s="18" t="str">
        <f t="shared" si="1"/>
        <v>CHF-IRFuture-ES-2</v>
      </c>
      <c r="E38" s="23">
        <v>2.5000000000000001E-2</v>
      </c>
      <c r="F38" s="24">
        <v>0.2</v>
      </c>
      <c r="G38" s="24" t="str">
        <f t="shared" si="0"/>
        <v>CHF-IRFuture-ES-2</v>
      </c>
      <c r="H38" s="23">
        <v>2.5000000000000001E-2</v>
      </c>
      <c r="I38" s="5"/>
      <c r="J38" s="4"/>
    </row>
    <row r="39" spans="1:10" x14ac:dyDescent="0.2">
      <c r="A39" s="15" t="s">
        <v>32</v>
      </c>
      <c r="B39" s="22" t="s">
        <v>167</v>
      </c>
      <c r="C39" s="22">
        <v>3</v>
      </c>
      <c r="D39" s="18" t="str">
        <f t="shared" si="1"/>
        <v>CHF-IRFuture-ES-3</v>
      </c>
      <c r="E39" s="23">
        <v>2.5000000000000001E-2</v>
      </c>
      <c r="F39" s="24">
        <v>0.2</v>
      </c>
      <c r="G39" s="24" t="str">
        <f t="shared" si="0"/>
        <v>CHF-IRFuture-ES-3</v>
      </c>
      <c r="H39" s="23">
        <v>2.5000000000000001E-2</v>
      </c>
      <c r="I39" s="5"/>
      <c r="J39" s="4"/>
    </row>
    <row r="40" spans="1:10" x14ac:dyDescent="0.2">
      <c r="A40" s="15" t="s">
        <v>32</v>
      </c>
      <c r="B40" s="22" t="s">
        <v>167</v>
      </c>
      <c r="C40" s="22">
        <v>4</v>
      </c>
      <c r="D40" s="18" t="str">
        <f t="shared" si="1"/>
        <v>CHF-IRFuture-ES-4</v>
      </c>
      <c r="E40" s="23">
        <v>2.5000000000000001E-2</v>
      </c>
      <c r="F40" s="24">
        <v>0.2</v>
      </c>
      <c r="G40" s="24" t="str">
        <f t="shared" si="0"/>
        <v>CHF-IRFuture-ES-4</v>
      </c>
      <c r="H40" s="23">
        <v>2.5000000000000001E-2</v>
      </c>
      <c r="I40" s="5"/>
      <c r="J40" s="4"/>
    </row>
    <row r="41" spans="1:10" x14ac:dyDescent="0.2">
      <c r="A41" s="15" t="s">
        <v>32</v>
      </c>
      <c r="B41" s="22" t="s">
        <v>167</v>
      </c>
      <c r="C41" s="22">
        <v>5</v>
      </c>
      <c r="D41" s="18" t="str">
        <f t="shared" si="1"/>
        <v>CHF-IRFuture-ES-5</v>
      </c>
      <c r="E41" s="23">
        <v>2.5000000000000001E-2</v>
      </c>
      <c r="F41" s="24">
        <v>0.2</v>
      </c>
      <c r="G41" s="24" t="str">
        <f t="shared" si="0"/>
        <v>CHF-IRFuture-ES-5</v>
      </c>
      <c r="H41" s="23">
        <v>2.5000000000000001E-2</v>
      </c>
      <c r="I41" s="5"/>
      <c r="J41" s="4"/>
    </row>
    <row r="42" spans="1:10" x14ac:dyDescent="0.2">
      <c r="A42" s="15" t="s">
        <v>32</v>
      </c>
      <c r="B42" s="22" t="s">
        <v>167</v>
      </c>
      <c r="C42" s="22">
        <v>6</v>
      </c>
      <c r="D42" s="18" t="str">
        <f t="shared" si="1"/>
        <v>CHF-IRFuture-ES-6</v>
      </c>
      <c r="E42" s="23">
        <v>2.5000000000000001E-2</v>
      </c>
      <c r="F42" s="24">
        <v>0.2</v>
      </c>
      <c r="G42" s="24" t="str">
        <f t="shared" si="0"/>
        <v>CHF-IRFuture-ES-6</v>
      </c>
      <c r="H42" s="23">
        <v>2.5000000000000001E-2</v>
      </c>
      <c r="I42" s="5"/>
      <c r="J42" s="4"/>
    </row>
    <row r="43" spans="1:10" x14ac:dyDescent="0.2">
      <c r="A43" s="15" t="s">
        <v>32</v>
      </c>
      <c r="B43" s="22" t="s">
        <v>167</v>
      </c>
      <c r="C43" s="22">
        <v>7</v>
      </c>
      <c r="D43" s="18" t="str">
        <f t="shared" si="1"/>
        <v>CHF-IRFuture-ES-7</v>
      </c>
      <c r="E43" s="23">
        <v>2.5000000000000001E-2</v>
      </c>
      <c r="F43" s="24">
        <v>0.2</v>
      </c>
      <c r="G43" s="24" t="str">
        <f t="shared" si="0"/>
        <v>CHF-IRFuture-ES-7</v>
      </c>
      <c r="H43" s="23">
        <v>2.5000000000000001E-2</v>
      </c>
      <c r="I43" s="5"/>
      <c r="J43" s="4"/>
    </row>
    <row r="44" spans="1:10" ht="13.5" thickBot="1" x14ac:dyDescent="0.25">
      <c r="A44" s="15" t="s">
        <v>32</v>
      </c>
      <c r="B44" s="22" t="s">
        <v>167</v>
      </c>
      <c r="C44" s="25">
        <v>8</v>
      </c>
      <c r="D44" s="18" t="str">
        <f t="shared" si="1"/>
        <v>CHF-IRFuture-ES-8</v>
      </c>
      <c r="E44" s="26">
        <v>2.5000000000000001E-2</v>
      </c>
      <c r="F44" s="27">
        <v>0.2</v>
      </c>
      <c r="G44" s="24" t="str">
        <f t="shared" si="0"/>
        <v>CHF-IRFuture-ES-8</v>
      </c>
      <c r="H44" s="26">
        <v>2.5000000000000001E-2</v>
      </c>
      <c r="I44" s="5"/>
      <c r="J44" s="4"/>
    </row>
    <row r="45" spans="1:10" x14ac:dyDescent="0.2">
      <c r="A45" s="7"/>
      <c r="B45" s="8"/>
      <c r="C45" s="8"/>
      <c r="D45" s="8"/>
      <c r="E45" s="8"/>
      <c r="F45" s="8"/>
      <c r="G45" s="8"/>
      <c r="H45" s="8"/>
      <c r="I45" s="5"/>
    </row>
    <row r="46" spans="1:10" ht="13.5" thickBot="1" x14ac:dyDescent="0.25">
      <c r="A46" s="29"/>
      <c r="B46" s="30"/>
      <c r="C46" s="30"/>
      <c r="D46" s="30"/>
      <c r="E46" s="30"/>
      <c r="F46" s="30"/>
      <c r="G46" s="30"/>
      <c r="H46" s="30"/>
      <c r="I46" s="31"/>
    </row>
    <row r="47" spans="1:10" x14ac:dyDescent="0.2">
      <c r="A47" s="4"/>
      <c r="B47" s="4"/>
      <c r="C47" s="4"/>
      <c r="D47" s="4"/>
      <c r="E47" s="4"/>
      <c r="F47" s="4"/>
      <c r="G47" s="4"/>
      <c r="H47" s="4"/>
      <c r="I47" s="4"/>
    </row>
  </sheetData>
  <protectedRanges>
    <protectedRange sqref="B10 E10 H10" name="Range2_1_1_1"/>
  </protectedRanges>
  <dataValidations count="7">
    <dataValidation type="list" allowBlank="1" showInputMessage="1" showErrorMessage="1" sqref="B11 E11 H11" xr:uid="{8218FEBF-2968-4F61-9D3C-50505BFA92C1}">
      <formula1>Currency</formula1>
    </dataValidation>
    <dataValidation type="list" allowBlank="1" showInputMessage="1" showErrorMessage="1" sqref="B10 E10 H10" xr:uid="{A8A04A99-45AB-41C0-B325-FCF20A873ABC}">
      <formula1>Algorithms</formula1>
    </dataValidation>
    <dataValidation type="list" allowBlank="1" showInputMessage="1" showErrorMessage="1" sqref="B7 H7" xr:uid="{6B12B137-C1C1-434F-8E50-3AD23994C9B2}">
      <formula1>"1D,1M,3M,6M"</formula1>
    </dataValidation>
    <dataValidation type="list" allowBlank="1" showInputMessage="1" showErrorMessage="1" sqref="B6 H6" xr:uid="{13FA9479-B331-4F0E-9DEE-A930346C5624}">
      <formula1>RateIndex</formula1>
    </dataValidation>
    <dataValidation type="list" allowBlank="1" showInputMessage="1" showErrorMessage="1" sqref="B2 H2 E2" xr:uid="{AC74041C-6FD9-4ED6-896C-A8F2E33EDC97}">
      <formula1>"RateCurve, DiscountCurve, InflationCurve, RateSpreadCurve"</formula1>
    </dataValidation>
    <dataValidation type="list" allowBlank="1" showInputMessage="1" showErrorMessage="1" sqref="E6" xr:uid="{ABB98A9E-AFD6-4D10-89DE-8BEDCE317B72}">
      <formula1>"NAB, LIBOR"</formula1>
    </dataValidation>
    <dataValidation type="list" allowBlank="1" showInputMessage="1" showErrorMessage="1" sqref="E7" xr:uid="{75E534C9-DCA2-450E-8035-4004551E4D36}">
      <formula1>"SENIOR"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C1:G13"/>
  <sheetViews>
    <sheetView workbookViewId="0">
      <selection activeCell="D17" sqref="D17"/>
    </sheetView>
  </sheetViews>
  <sheetFormatPr defaultRowHeight="12.75" x14ac:dyDescent="0.2"/>
  <cols>
    <col min="4" max="4" width="21.140625" bestFit="1" customWidth="1"/>
    <col min="5" max="5" width="13.7109375" bestFit="1" customWidth="1"/>
  </cols>
  <sheetData>
    <row r="1" spans="3:7" x14ac:dyDescent="0.2">
      <c r="C1" t="s">
        <v>1</v>
      </c>
      <c r="D1" t="s">
        <v>64</v>
      </c>
      <c r="E1" t="s">
        <v>71</v>
      </c>
    </row>
    <row r="2" spans="3:7" x14ac:dyDescent="0.2">
      <c r="C2" t="s">
        <v>2</v>
      </c>
      <c r="D2" t="s">
        <v>131</v>
      </c>
      <c r="E2" s="49" t="s">
        <v>91</v>
      </c>
      <c r="G2" s="22" t="s">
        <v>34</v>
      </c>
    </row>
    <row r="3" spans="3:7" x14ac:dyDescent="0.2">
      <c r="C3" t="s">
        <v>133</v>
      </c>
      <c r="D3" t="s">
        <v>134</v>
      </c>
      <c r="E3" s="50" t="s">
        <v>7</v>
      </c>
      <c r="G3" s="22" t="s">
        <v>35</v>
      </c>
    </row>
    <row r="4" spans="3:7" x14ac:dyDescent="0.2">
      <c r="C4" t="s">
        <v>133</v>
      </c>
      <c r="D4" t="s">
        <v>135</v>
      </c>
      <c r="E4" s="50" t="s">
        <v>69</v>
      </c>
      <c r="G4" s="22" t="s">
        <v>36</v>
      </c>
    </row>
    <row r="5" spans="3:7" x14ac:dyDescent="0.2">
      <c r="C5" t="s">
        <v>40</v>
      </c>
      <c r="D5" t="s">
        <v>137</v>
      </c>
      <c r="E5" s="50" t="s">
        <v>62</v>
      </c>
      <c r="G5" s="22" t="s">
        <v>37</v>
      </c>
    </row>
    <row r="6" spans="3:7" x14ac:dyDescent="0.2">
      <c r="C6" t="s">
        <v>40</v>
      </c>
      <c r="D6" t="s">
        <v>63</v>
      </c>
      <c r="E6" s="51" t="s">
        <v>72</v>
      </c>
      <c r="G6" s="22" t="s">
        <v>65</v>
      </c>
    </row>
    <row r="7" spans="3:7" x14ac:dyDescent="0.2">
      <c r="C7" t="s">
        <v>42</v>
      </c>
      <c r="D7" t="s">
        <v>132</v>
      </c>
      <c r="E7" s="51" t="s">
        <v>73</v>
      </c>
      <c r="G7" s="22" t="s">
        <v>76</v>
      </c>
    </row>
    <row r="8" spans="3:7" x14ac:dyDescent="0.2">
      <c r="C8" t="s">
        <v>88</v>
      </c>
      <c r="D8" t="s">
        <v>89</v>
      </c>
      <c r="E8" s="52" t="s">
        <v>74</v>
      </c>
      <c r="G8" s="22" t="s">
        <v>77</v>
      </c>
    </row>
    <row r="9" spans="3:7" x14ac:dyDescent="0.2">
      <c r="C9" t="s">
        <v>44</v>
      </c>
      <c r="D9" t="s">
        <v>87</v>
      </c>
      <c r="G9" s="22" t="s">
        <v>78</v>
      </c>
    </row>
    <row r="10" spans="3:7" x14ac:dyDescent="0.2">
      <c r="C10" t="s">
        <v>44</v>
      </c>
      <c r="D10" t="s">
        <v>75</v>
      </c>
      <c r="G10" s="22" t="s">
        <v>79</v>
      </c>
    </row>
    <row r="11" spans="3:7" x14ac:dyDescent="0.2">
      <c r="G11" s="22" t="s">
        <v>84</v>
      </c>
    </row>
    <row r="12" spans="3:7" ht="13.5" thickBot="1" x14ac:dyDescent="0.25">
      <c r="G12" s="25" t="s">
        <v>85</v>
      </c>
    </row>
    <row r="13" spans="3:7" ht="13.5" thickBot="1" x14ac:dyDescent="0.25">
      <c r="G13" s="25" t="s">
        <v>86</v>
      </c>
    </row>
  </sheetData>
  <protectedRanges>
    <protectedRange sqref="E8 E2:E5" name="Range2_1"/>
  </protectedRanges>
  <phoneticPr fontId="12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58"/>
  <sheetViews>
    <sheetView workbookViewId="0">
      <selection activeCell="B46" sqref="B46"/>
    </sheetView>
  </sheetViews>
  <sheetFormatPr defaultRowHeight="12.75" x14ac:dyDescent="0.2"/>
  <cols>
    <col min="1" max="1" width="21" bestFit="1" customWidth="1"/>
    <col min="2" max="2" width="45.140625" bestFit="1" customWidth="1"/>
    <col min="4" max="4" width="17.42578125" bestFit="1" customWidth="1"/>
    <col min="9" max="9" width="21" bestFit="1" customWidth="1"/>
    <col min="10" max="10" width="45.140625" bestFit="1" customWidth="1"/>
    <col min="12" max="12" width="17.42578125" bestFit="1" customWidth="1"/>
  </cols>
  <sheetData>
    <row r="1" spans="1:15" ht="13.5" thickBot="1" x14ac:dyDescent="0.25">
      <c r="A1" s="33" t="s">
        <v>55</v>
      </c>
      <c r="B1" s="33" t="str">
        <f ca="1">_xll.HLV5r3.Financial.Cache.CreateCurve_Old( A2:B11, HLInstruments, Rates, Spreads)</f>
        <v>Market.QR_LIVE.RateCurve.AUD-BBR-BBSW-6M</v>
      </c>
      <c r="C1" s="8"/>
      <c r="D1" s="8"/>
      <c r="E1" s="8"/>
      <c r="F1" s="8"/>
      <c r="G1" s="3"/>
      <c r="H1" s="4"/>
      <c r="I1" s="33" t="s">
        <v>55</v>
      </c>
      <c r="J1" s="33" t="str">
        <f ca="1">_xll.HLV5r3.Financial.Cache.CreateCurve_Old(  I2:J11, Instruments, M18:M41, N18:N41)</f>
        <v>Market.QR_LIVE.RateCurve.AUD-BBR-BBSW-3M</v>
      </c>
      <c r="K1" s="8"/>
      <c r="L1" s="8"/>
      <c r="M1" s="8"/>
      <c r="N1" s="8"/>
      <c r="O1" s="3"/>
    </row>
    <row r="2" spans="1:15" ht="13.5" thickBot="1" x14ac:dyDescent="0.25">
      <c r="A2" s="34" t="s">
        <v>56</v>
      </c>
      <c r="B2" s="48" t="s">
        <v>0</v>
      </c>
      <c r="C2" s="8"/>
      <c r="D2" s="8"/>
      <c r="E2" s="8"/>
      <c r="F2" s="8"/>
      <c r="G2" s="5"/>
      <c r="H2" s="4"/>
      <c r="I2" s="34" t="s">
        <v>56</v>
      </c>
      <c r="J2" s="48" t="s">
        <v>0</v>
      </c>
      <c r="K2" s="8"/>
      <c r="L2" s="8"/>
      <c r="M2" s="8"/>
      <c r="N2" s="8"/>
      <c r="O2" s="5"/>
    </row>
    <row r="3" spans="1:15" x14ac:dyDescent="0.2">
      <c r="A3" s="35" t="s">
        <v>57</v>
      </c>
      <c r="B3" s="43">
        <f ca="1">TODAY()</f>
        <v>43648</v>
      </c>
      <c r="C3" s="8"/>
      <c r="D3" s="8"/>
      <c r="E3" s="8"/>
      <c r="F3" s="8"/>
      <c r="G3" s="5"/>
      <c r="H3" s="4"/>
      <c r="I3" s="35" t="s">
        <v>57</v>
      </c>
      <c r="J3" s="43">
        <f ca="1">TODAY()</f>
        <v>43648</v>
      </c>
      <c r="K3" s="8"/>
      <c r="L3" s="8"/>
      <c r="M3" s="8"/>
      <c r="N3" s="8"/>
      <c r="O3" s="5"/>
    </row>
    <row r="4" spans="1:15" x14ac:dyDescent="0.2">
      <c r="A4" s="36" t="s">
        <v>58</v>
      </c>
      <c r="B4" s="40">
        <f ca="1">B3</f>
        <v>43648</v>
      </c>
      <c r="C4" s="8"/>
      <c r="D4" s="8"/>
      <c r="E4" s="8"/>
      <c r="F4" s="8"/>
      <c r="G4" s="5"/>
      <c r="H4" s="4"/>
      <c r="I4" s="36" t="s">
        <v>58</v>
      </c>
      <c r="J4" s="40">
        <f ca="1">J3</f>
        <v>43648</v>
      </c>
      <c r="K4" s="8"/>
      <c r="L4" s="8"/>
      <c r="M4" s="8"/>
      <c r="N4" s="8"/>
      <c r="O4" s="5"/>
    </row>
    <row r="5" spans="1:15" x14ac:dyDescent="0.2">
      <c r="A5" s="37" t="s">
        <v>129</v>
      </c>
      <c r="B5" s="41" t="s">
        <v>130</v>
      </c>
      <c r="C5" s="8"/>
      <c r="D5" s="8"/>
      <c r="E5" s="8"/>
      <c r="F5" s="8"/>
      <c r="G5" s="5"/>
      <c r="H5" s="4"/>
      <c r="I5" s="37" t="s">
        <v>129</v>
      </c>
      <c r="J5" s="41" t="s">
        <v>130</v>
      </c>
      <c r="K5" s="8"/>
      <c r="L5" s="8"/>
      <c r="M5" s="8"/>
      <c r="N5" s="8"/>
      <c r="O5" s="5"/>
    </row>
    <row r="6" spans="1:15" x14ac:dyDescent="0.2">
      <c r="A6" s="36" t="s">
        <v>4</v>
      </c>
      <c r="B6" s="42" t="s">
        <v>131</v>
      </c>
      <c r="C6" s="8"/>
      <c r="D6" s="8"/>
      <c r="E6" s="8"/>
      <c r="F6" s="8"/>
      <c r="G6" s="5"/>
      <c r="H6" s="4"/>
      <c r="I6" s="36" t="s">
        <v>4</v>
      </c>
      <c r="J6" s="42" t="s">
        <v>131</v>
      </c>
      <c r="K6" s="8"/>
      <c r="L6" s="8"/>
      <c r="M6" s="8"/>
      <c r="N6" s="8"/>
      <c r="O6" s="5"/>
    </row>
    <row r="7" spans="1:15" x14ac:dyDescent="0.2">
      <c r="A7" s="36" t="s">
        <v>60</v>
      </c>
      <c r="B7" s="41" t="s">
        <v>39</v>
      </c>
      <c r="C7" s="8"/>
      <c r="D7" s="8"/>
      <c r="E7" s="8"/>
      <c r="F7" s="8"/>
      <c r="G7" s="5"/>
      <c r="H7" s="4"/>
      <c r="I7" s="36" t="s">
        <v>60</v>
      </c>
      <c r="J7" s="41" t="s">
        <v>3</v>
      </c>
      <c r="K7" s="8"/>
      <c r="L7" s="8"/>
      <c r="M7" s="8"/>
      <c r="N7" s="8"/>
      <c r="O7" s="5"/>
    </row>
    <row r="8" spans="1:15" x14ac:dyDescent="0.2">
      <c r="A8" s="36" t="s">
        <v>5</v>
      </c>
      <c r="B8" s="41" t="str">
        <f>B6&amp;"-"&amp;B7</f>
        <v>AUD-BBR-BBSW-6M</v>
      </c>
      <c r="C8" s="8"/>
      <c r="D8" s="8"/>
      <c r="E8" s="8"/>
      <c r="F8" s="8"/>
      <c r="G8" s="5"/>
      <c r="H8" s="4"/>
      <c r="I8" s="36" t="s">
        <v>5</v>
      </c>
      <c r="J8" s="41" t="str">
        <f>J6&amp;"-"&amp;J7</f>
        <v>AUD-BBR-BBSW-3M</v>
      </c>
      <c r="K8" s="8"/>
      <c r="L8" s="8"/>
      <c r="M8" s="8"/>
      <c r="N8" s="8"/>
      <c r="O8" s="5"/>
    </row>
    <row r="9" spans="1:15" x14ac:dyDescent="0.2">
      <c r="A9" s="36" t="s">
        <v>61</v>
      </c>
      <c r="B9" s="41" t="str">
        <f>B2&amp;"."&amp;B8</f>
        <v>RateCurve.AUD-BBR-BBSW-6M</v>
      </c>
      <c r="C9" s="8"/>
      <c r="D9" s="8"/>
      <c r="E9" s="8"/>
      <c r="F9" s="8"/>
      <c r="G9" s="5"/>
      <c r="H9" s="4"/>
      <c r="I9" s="36" t="s">
        <v>61</v>
      </c>
      <c r="J9" s="41" t="str">
        <f>J2&amp;"."&amp;J8</f>
        <v>RateCurve.AUD-BBR-BBSW-3M</v>
      </c>
      <c r="K9" s="8"/>
      <c r="L9" s="8"/>
      <c r="M9" s="8"/>
      <c r="N9" s="8"/>
      <c r="O9" s="5"/>
    </row>
    <row r="10" spans="1:15" x14ac:dyDescent="0.2">
      <c r="A10" s="36" t="s">
        <v>6</v>
      </c>
      <c r="B10" s="41" t="s">
        <v>62</v>
      </c>
      <c r="C10" s="8"/>
      <c r="D10" s="8"/>
      <c r="E10" s="8"/>
      <c r="F10" s="8"/>
      <c r="G10" s="5"/>
      <c r="H10" s="4"/>
      <c r="I10" s="36" t="s">
        <v>6</v>
      </c>
      <c r="J10" s="41" t="s">
        <v>62</v>
      </c>
      <c r="K10" s="8"/>
      <c r="L10" s="8"/>
      <c r="M10" s="8"/>
      <c r="N10" s="8"/>
      <c r="O10" s="5"/>
    </row>
    <row r="11" spans="1:15" ht="13.5" thickBot="1" x14ac:dyDescent="0.25">
      <c r="A11" s="38" t="s">
        <v>1</v>
      </c>
      <c r="B11" s="44" t="str">
        <f>MID(B6,1,3)</f>
        <v>AUD</v>
      </c>
      <c r="C11" s="8"/>
      <c r="D11" s="8"/>
      <c r="E11" s="8"/>
      <c r="F11" s="8"/>
      <c r="G11" s="5"/>
      <c r="H11" s="4"/>
      <c r="I11" s="38" t="s">
        <v>1</v>
      </c>
      <c r="J11" s="44" t="str">
        <f>MID(J6,1,3)</f>
        <v>AUD</v>
      </c>
      <c r="K11" s="8"/>
      <c r="L11" s="8"/>
      <c r="M11" s="8"/>
      <c r="N11" s="8"/>
      <c r="O11" s="5"/>
    </row>
    <row r="12" spans="1:15" x14ac:dyDescent="0.2">
      <c r="A12" s="37" t="s">
        <v>83</v>
      </c>
      <c r="B12" s="41">
        <v>7200</v>
      </c>
      <c r="C12" s="8"/>
      <c r="D12" s="8"/>
      <c r="E12" s="8"/>
      <c r="F12" s="8"/>
      <c r="G12" s="5"/>
      <c r="H12" s="4"/>
      <c r="I12" s="37" t="s">
        <v>83</v>
      </c>
      <c r="J12" s="41">
        <v>7200</v>
      </c>
      <c r="K12" s="8"/>
      <c r="L12" s="8"/>
      <c r="M12" s="8"/>
      <c r="N12" s="8"/>
      <c r="O12" s="5"/>
    </row>
    <row r="13" spans="1:15" ht="13.5" thickBot="1" x14ac:dyDescent="0.25">
      <c r="A13" s="39" t="s">
        <v>82</v>
      </c>
      <c r="B13" s="45" t="str">
        <f ca="1">B1</f>
        <v>Market.QR_LIVE.RateCurve.AUD-BBR-BBSW-6M</v>
      </c>
      <c r="C13" s="8"/>
      <c r="D13" s="8"/>
      <c r="E13" s="8"/>
      <c r="F13" s="8"/>
      <c r="G13" s="5"/>
      <c r="H13" s="4"/>
      <c r="I13" s="39" t="s">
        <v>82</v>
      </c>
      <c r="J13" s="45" t="str">
        <f ca="1">J1</f>
        <v>Market.QR_LIVE.RateCurve.AUD-BBR-BBSW-3M</v>
      </c>
      <c r="K13" s="8"/>
      <c r="L13" s="8"/>
      <c r="M13" s="8"/>
      <c r="N13" s="8"/>
      <c r="O13" s="5"/>
    </row>
    <row r="14" spans="1:15" x14ac:dyDescent="0.2">
      <c r="A14" s="47"/>
      <c r="B14" s="46"/>
      <c r="C14" s="8"/>
      <c r="D14" s="8"/>
      <c r="E14" s="8"/>
      <c r="F14" s="8"/>
      <c r="G14" s="5"/>
      <c r="H14" s="4"/>
      <c r="I14" s="47"/>
      <c r="J14" s="46"/>
      <c r="K14" s="8"/>
      <c r="L14" s="8"/>
      <c r="M14" s="8"/>
      <c r="N14" s="8"/>
      <c r="O14" s="5"/>
    </row>
    <row r="15" spans="1:15" ht="13.5" thickBot="1" x14ac:dyDescent="0.25">
      <c r="A15" s="7"/>
      <c r="B15" s="8"/>
      <c r="C15" s="8"/>
      <c r="D15" s="8"/>
      <c r="E15" s="8"/>
      <c r="F15" s="8"/>
      <c r="G15" s="5"/>
      <c r="H15" s="4"/>
      <c r="I15" s="7"/>
      <c r="J15" s="8"/>
      <c r="K15" s="8"/>
      <c r="L15" s="8"/>
      <c r="M15" s="8"/>
      <c r="N15" s="8"/>
      <c r="O15" s="5"/>
    </row>
    <row r="16" spans="1:15" ht="13.5" thickBot="1" x14ac:dyDescent="0.25">
      <c r="A16" s="1" t="s">
        <v>8</v>
      </c>
      <c r="B16" s="2"/>
      <c r="C16" s="2"/>
      <c r="D16" s="2"/>
      <c r="E16" s="2"/>
      <c r="F16" s="9"/>
      <c r="G16" s="5"/>
      <c r="H16" s="4"/>
      <c r="I16" s="1" t="s">
        <v>8</v>
      </c>
      <c r="J16" s="2"/>
      <c r="K16" s="2"/>
      <c r="L16" s="2"/>
      <c r="M16" s="2"/>
      <c r="N16" s="9"/>
      <c r="O16" s="5"/>
    </row>
    <row r="17" spans="1:15" ht="13.5" thickBot="1" x14ac:dyDescent="0.25">
      <c r="A17" s="10" t="s">
        <v>9</v>
      </c>
      <c r="B17" s="11" t="s">
        <v>10</v>
      </c>
      <c r="C17" s="12" t="s">
        <v>11</v>
      </c>
      <c r="D17" s="12" t="s">
        <v>12</v>
      </c>
      <c r="E17" s="13" t="s">
        <v>13</v>
      </c>
      <c r="F17" s="14" t="s">
        <v>14</v>
      </c>
      <c r="G17" s="5"/>
      <c r="H17" s="4"/>
      <c r="I17" s="10" t="s">
        <v>9</v>
      </c>
      <c r="J17" s="11" t="s">
        <v>10</v>
      </c>
      <c r="K17" s="12" t="s">
        <v>11</v>
      </c>
      <c r="L17" s="12" t="s">
        <v>12</v>
      </c>
      <c r="M17" s="13" t="s">
        <v>13</v>
      </c>
      <c r="N17" s="14" t="s">
        <v>14</v>
      </c>
      <c r="O17" s="5"/>
    </row>
    <row r="18" spans="1:15" x14ac:dyDescent="0.2">
      <c r="A18" s="15" t="s">
        <v>15</v>
      </c>
      <c r="B18" s="16"/>
      <c r="C18" s="17" t="s">
        <v>16</v>
      </c>
      <c r="D18" s="18" t="str">
        <f>$B$11&amp;"-"&amp;A18&amp;"-"&amp;IF(B18="","",B18&amp;"-")&amp;C18</f>
        <v>AUD-Deposit-1D</v>
      </c>
      <c r="E18" s="19">
        <v>6.6100000000000006E-2</v>
      </c>
      <c r="F18" s="20"/>
      <c r="G18" s="5"/>
      <c r="H18" s="4"/>
      <c r="I18" s="15" t="s">
        <v>15</v>
      </c>
      <c r="J18" s="16"/>
      <c r="K18" s="17" t="s">
        <v>16</v>
      </c>
      <c r="L18" s="18" t="str">
        <f t="shared" ref="L18:L41" si="0">$J$11&amp;"-"&amp;I18&amp;"-"&amp;IF(J18="","",J18&amp;"-")&amp;K18</f>
        <v>AUD-Deposit-1D</v>
      </c>
      <c r="M18" s="19">
        <v>6.6100000000000006E-2</v>
      </c>
      <c r="N18" s="19">
        <v>1E-4</v>
      </c>
      <c r="O18" s="5"/>
    </row>
    <row r="19" spans="1:15" x14ac:dyDescent="0.2">
      <c r="A19" s="15" t="s">
        <v>15</v>
      </c>
      <c r="B19" s="21"/>
      <c r="C19" s="22" t="s">
        <v>17</v>
      </c>
      <c r="D19" s="18" t="str">
        <f t="shared" ref="D19:D41" si="1">$B$11&amp;"-"&amp;A19&amp;"-"&amp;IF(B19="","",B19&amp;"-")&amp;C19</f>
        <v>AUD-Deposit-1W</v>
      </c>
      <c r="E19" s="23">
        <v>6.59E-2</v>
      </c>
      <c r="F19" s="24"/>
      <c r="G19" s="5"/>
      <c r="H19" s="4"/>
      <c r="I19" s="15" t="s">
        <v>15</v>
      </c>
      <c r="J19" s="21"/>
      <c r="K19" s="22" t="s">
        <v>17</v>
      </c>
      <c r="L19" s="18" t="str">
        <f t="shared" si="0"/>
        <v>AUD-Deposit-1W</v>
      </c>
      <c r="M19" s="23">
        <v>6.59E-2</v>
      </c>
      <c r="N19" s="23">
        <v>1E-4</v>
      </c>
      <c r="O19" s="5"/>
    </row>
    <row r="20" spans="1:15" x14ac:dyDescent="0.2">
      <c r="A20" s="15" t="s">
        <v>15</v>
      </c>
      <c r="B20" s="21"/>
      <c r="C20" s="22" t="s">
        <v>18</v>
      </c>
      <c r="D20" s="18" t="str">
        <f t="shared" si="1"/>
        <v>AUD-Deposit-2W</v>
      </c>
      <c r="E20" s="23">
        <v>6.6299999999999998E-2</v>
      </c>
      <c r="F20" s="24"/>
      <c r="G20" s="5"/>
      <c r="H20" s="4"/>
      <c r="I20" s="15" t="s">
        <v>15</v>
      </c>
      <c r="J20" s="21"/>
      <c r="K20" s="22" t="s">
        <v>18</v>
      </c>
      <c r="L20" s="18" t="str">
        <f t="shared" si="0"/>
        <v>AUD-Deposit-2W</v>
      </c>
      <c r="M20" s="23">
        <v>6.6299999999999998E-2</v>
      </c>
      <c r="N20" s="23">
        <v>1E-4</v>
      </c>
      <c r="O20" s="5"/>
    </row>
    <row r="21" spans="1:15" x14ac:dyDescent="0.2">
      <c r="A21" s="15" t="s">
        <v>15</v>
      </c>
      <c r="B21" s="21"/>
      <c r="C21" s="22" t="s">
        <v>19</v>
      </c>
      <c r="D21" s="18" t="str">
        <f t="shared" si="1"/>
        <v>AUD-Deposit-1M</v>
      </c>
      <c r="E21" s="23">
        <v>6.6600000000000006E-2</v>
      </c>
      <c r="F21" s="24"/>
      <c r="G21" s="5"/>
      <c r="H21" s="4"/>
      <c r="I21" s="15" t="s">
        <v>15</v>
      </c>
      <c r="J21" s="21"/>
      <c r="K21" s="22" t="s">
        <v>19</v>
      </c>
      <c r="L21" s="18" t="str">
        <f t="shared" si="0"/>
        <v>AUD-Deposit-1M</v>
      </c>
      <c r="M21" s="23">
        <v>6.6600000000000006E-2</v>
      </c>
      <c r="N21" s="23">
        <v>1E-4</v>
      </c>
      <c r="O21" s="5"/>
    </row>
    <row r="22" spans="1:15" x14ac:dyDescent="0.2">
      <c r="A22" s="15" t="s">
        <v>15</v>
      </c>
      <c r="B22" s="21"/>
      <c r="C22" s="22" t="s">
        <v>20</v>
      </c>
      <c r="D22" s="18" t="str">
        <f t="shared" si="1"/>
        <v>AUD-Deposit-2M</v>
      </c>
      <c r="E22" s="23">
        <v>6.9199999999999998E-2</v>
      </c>
      <c r="F22" s="24"/>
      <c r="G22" s="5"/>
      <c r="H22" s="4"/>
      <c r="I22" s="15" t="s">
        <v>15</v>
      </c>
      <c r="J22" s="21"/>
      <c r="K22" s="22" t="s">
        <v>20</v>
      </c>
      <c r="L22" s="18" t="str">
        <f t="shared" si="0"/>
        <v>AUD-Deposit-2M</v>
      </c>
      <c r="M22" s="23">
        <v>6.9199999999999998E-2</v>
      </c>
      <c r="N22" s="23">
        <v>1E-4</v>
      </c>
      <c r="O22" s="5"/>
    </row>
    <row r="23" spans="1:15" x14ac:dyDescent="0.2">
      <c r="A23" s="15" t="s">
        <v>15</v>
      </c>
      <c r="B23" s="21"/>
      <c r="C23" s="22" t="s">
        <v>3</v>
      </c>
      <c r="D23" s="18" t="str">
        <f t="shared" si="1"/>
        <v>AUD-Deposit-3M</v>
      </c>
      <c r="E23" s="23">
        <v>7.0199999999999999E-2</v>
      </c>
      <c r="F23" s="24"/>
      <c r="G23" s="5"/>
      <c r="H23" s="4"/>
      <c r="I23" s="15" t="s">
        <v>15</v>
      </c>
      <c r="J23" s="21"/>
      <c r="K23" s="22" t="s">
        <v>3</v>
      </c>
      <c r="L23" s="18" t="str">
        <f t="shared" si="0"/>
        <v>AUD-Deposit-3M</v>
      </c>
      <c r="M23" s="23">
        <v>7.0199999999999999E-2</v>
      </c>
      <c r="N23" s="23">
        <v>1E-4</v>
      </c>
      <c r="O23" s="5"/>
    </row>
    <row r="24" spans="1:15" x14ac:dyDescent="0.2">
      <c r="A24" s="15" t="s">
        <v>21</v>
      </c>
      <c r="B24" s="21"/>
      <c r="C24" s="22" t="s">
        <v>22</v>
      </c>
      <c r="D24" s="18" t="str">
        <f t="shared" si="1"/>
        <v>AUD-IRSwap-3Y</v>
      </c>
      <c r="E24" s="23">
        <v>7.4300000000000005E-2</v>
      </c>
      <c r="F24" s="24"/>
      <c r="G24" s="5"/>
      <c r="H24" s="4"/>
      <c r="I24" s="15" t="s">
        <v>21</v>
      </c>
      <c r="J24" s="21"/>
      <c r="K24" s="22" t="s">
        <v>22</v>
      </c>
      <c r="L24" s="18" t="str">
        <f t="shared" si="0"/>
        <v>AUD-IRSwap-3Y</v>
      </c>
      <c r="M24" s="23">
        <v>7.4300000000000005E-2</v>
      </c>
      <c r="N24" s="23">
        <v>1E-4</v>
      </c>
      <c r="O24" s="5"/>
    </row>
    <row r="25" spans="1:15" x14ac:dyDescent="0.2">
      <c r="A25" s="15" t="s">
        <v>21</v>
      </c>
      <c r="B25" s="21"/>
      <c r="C25" s="22" t="s">
        <v>23</v>
      </c>
      <c r="D25" s="18" t="str">
        <f t="shared" si="1"/>
        <v>AUD-IRSwap-4Y</v>
      </c>
      <c r="E25" s="23">
        <v>7.4399999999999994E-2</v>
      </c>
      <c r="F25" s="24"/>
      <c r="G25" s="5"/>
      <c r="H25" s="4"/>
      <c r="I25" s="15" t="s">
        <v>21</v>
      </c>
      <c r="J25" s="21"/>
      <c r="K25" s="22" t="s">
        <v>23</v>
      </c>
      <c r="L25" s="18" t="str">
        <f t="shared" si="0"/>
        <v>AUD-IRSwap-4Y</v>
      </c>
      <c r="M25" s="23">
        <v>7.4399999999999994E-2</v>
      </c>
      <c r="N25" s="23">
        <v>1E-4</v>
      </c>
      <c r="O25" s="5"/>
    </row>
    <row r="26" spans="1:15" x14ac:dyDescent="0.2">
      <c r="A26" s="15" t="s">
        <v>21</v>
      </c>
      <c r="B26" s="21"/>
      <c r="C26" s="22" t="s">
        <v>24</v>
      </c>
      <c r="D26" s="18" t="str">
        <f t="shared" si="1"/>
        <v>AUD-IRSwap-5Y</v>
      </c>
      <c r="E26" s="23">
        <v>7.4399999999999994E-2</v>
      </c>
      <c r="F26" s="24"/>
      <c r="G26" s="5"/>
      <c r="H26" s="4"/>
      <c r="I26" s="15" t="s">
        <v>21</v>
      </c>
      <c r="J26" s="21"/>
      <c r="K26" s="22" t="s">
        <v>24</v>
      </c>
      <c r="L26" s="18" t="str">
        <f t="shared" si="0"/>
        <v>AUD-IRSwap-5Y</v>
      </c>
      <c r="M26" s="23">
        <v>7.4399999999999994E-2</v>
      </c>
      <c r="N26" s="23">
        <v>1E-4</v>
      </c>
      <c r="O26" s="5"/>
    </row>
    <row r="27" spans="1:15" x14ac:dyDescent="0.2">
      <c r="A27" s="15" t="s">
        <v>21</v>
      </c>
      <c r="B27" s="21"/>
      <c r="C27" s="22" t="s">
        <v>25</v>
      </c>
      <c r="D27" s="18" t="str">
        <f t="shared" si="1"/>
        <v>AUD-IRSwap-6Y</v>
      </c>
      <c r="E27" s="23">
        <v>7.2900000000000006E-2</v>
      </c>
      <c r="F27" s="24"/>
      <c r="G27" s="5"/>
      <c r="H27" s="4"/>
      <c r="I27" s="15" t="s">
        <v>21</v>
      </c>
      <c r="J27" s="21"/>
      <c r="K27" s="22" t="s">
        <v>25</v>
      </c>
      <c r="L27" s="18" t="str">
        <f t="shared" si="0"/>
        <v>AUD-IRSwap-6Y</v>
      </c>
      <c r="M27" s="23">
        <v>7.2900000000000006E-2</v>
      </c>
      <c r="N27" s="23">
        <v>1E-4</v>
      </c>
      <c r="O27" s="5"/>
    </row>
    <row r="28" spans="1:15" x14ac:dyDescent="0.2">
      <c r="A28" s="15" t="s">
        <v>21</v>
      </c>
      <c r="B28" s="21"/>
      <c r="C28" s="22" t="s">
        <v>26</v>
      </c>
      <c r="D28" s="18" t="str">
        <f t="shared" si="1"/>
        <v>AUD-IRSwap-7Y</v>
      </c>
      <c r="E28" s="23">
        <v>7.1400000000000005E-2</v>
      </c>
      <c r="F28" s="24"/>
      <c r="G28" s="5"/>
      <c r="H28" s="4"/>
      <c r="I28" s="15" t="s">
        <v>21</v>
      </c>
      <c r="J28" s="21"/>
      <c r="K28" s="22" t="s">
        <v>26</v>
      </c>
      <c r="L28" s="18" t="str">
        <f t="shared" si="0"/>
        <v>AUD-IRSwap-7Y</v>
      </c>
      <c r="M28" s="23">
        <v>7.1400000000000005E-2</v>
      </c>
      <c r="N28" s="23">
        <v>1E-4</v>
      </c>
      <c r="O28" s="5"/>
    </row>
    <row r="29" spans="1:15" x14ac:dyDescent="0.2">
      <c r="A29" s="15" t="s">
        <v>21</v>
      </c>
      <c r="B29" s="21"/>
      <c r="C29" s="22" t="s">
        <v>27</v>
      </c>
      <c r="D29" s="18" t="str">
        <f t="shared" si="1"/>
        <v>AUD-IRSwap-8Y</v>
      </c>
      <c r="E29" s="23">
        <v>7.0699999999999999E-2</v>
      </c>
      <c r="F29" s="24"/>
      <c r="G29" s="5"/>
      <c r="H29" s="4"/>
      <c r="I29" s="15" t="s">
        <v>21</v>
      </c>
      <c r="J29" s="21"/>
      <c r="K29" s="22" t="s">
        <v>27</v>
      </c>
      <c r="L29" s="18" t="str">
        <f t="shared" si="0"/>
        <v>AUD-IRSwap-8Y</v>
      </c>
      <c r="M29" s="23">
        <v>7.0699999999999999E-2</v>
      </c>
      <c r="N29" s="23">
        <v>1E-4</v>
      </c>
      <c r="O29" s="5"/>
    </row>
    <row r="30" spans="1:15" x14ac:dyDescent="0.2">
      <c r="A30" s="15" t="s">
        <v>21</v>
      </c>
      <c r="B30" s="21"/>
      <c r="C30" s="22" t="s">
        <v>28</v>
      </c>
      <c r="D30" s="18" t="str">
        <f t="shared" si="1"/>
        <v>AUD-IRSwap-9Y</v>
      </c>
      <c r="E30" s="23">
        <v>7.0000000000000007E-2</v>
      </c>
      <c r="F30" s="24"/>
      <c r="G30" s="5"/>
      <c r="H30" s="4"/>
      <c r="I30" s="15" t="s">
        <v>21</v>
      </c>
      <c r="J30" s="21"/>
      <c r="K30" s="22" t="s">
        <v>28</v>
      </c>
      <c r="L30" s="18" t="str">
        <f t="shared" si="0"/>
        <v>AUD-IRSwap-9Y</v>
      </c>
      <c r="M30" s="23">
        <v>7.0000000000000007E-2</v>
      </c>
      <c r="N30" s="23">
        <v>1E-4</v>
      </c>
      <c r="O30" s="5"/>
    </row>
    <row r="31" spans="1:15" x14ac:dyDescent="0.2">
      <c r="A31" s="15" t="s">
        <v>21</v>
      </c>
      <c r="B31" s="21"/>
      <c r="C31" s="22" t="s">
        <v>29</v>
      </c>
      <c r="D31" s="18" t="str">
        <f t="shared" si="1"/>
        <v>AUD-IRSwap-10Y</v>
      </c>
      <c r="E31" s="23">
        <v>6.9400000000000003E-2</v>
      </c>
      <c r="F31" s="24"/>
      <c r="G31" s="5"/>
      <c r="H31" s="4"/>
      <c r="I31" s="15" t="s">
        <v>21</v>
      </c>
      <c r="J31" s="21"/>
      <c r="K31" s="22" t="s">
        <v>29</v>
      </c>
      <c r="L31" s="18" t="str">
        <f t="shared" si="0"/>
        <v>AUD-IRSwap-10Y</v>
      </c>
      <c r="M31" s="23">
        <v>6.9400000000000003E-2</v>
      </c>
      <c r="N31" s="23">
        <v>1E-4</v>
      </c>
      <c r="O31" s="5"/>
    </row>
    <row r="32" spans="1:15" x14ac:dyDescent="0.2">
      <c r="A32" s="15" t="s">
        <v>21</v>
      </c>
      <c r="B32" s="21"/>
      <c r="C32" s="22" t="s">
        <v>30</v>
      </c>
      <c r="D32" s="18" t="str">
        <f t="shared" si="1"/>
        <v>AUD-IRSwap-15Y</v>
      </c>
      <c r="E32" s="23">
        <v>6.7900000000000002E-2</v>
      </c>
      <c r="F32" s="24"/>
      <c r="G32" s="5"/>
      <c r="H32" s="4"/>
      <c r="I32" s="15" t="s">
        <v>21</v>
      </c>
      <c r="J32" s="21"/>
      <c r="K32" s="22" t="s">
        <v>30</v>
      </c>
      <c r="L32" s="18" t="str">
        <f t="shared" si="0"/>
        <v>AUD-IRSwap-15Y</v>
      </c>
      <c r="M32" s="23">
        <v>6.7900000000000002E-2</v>
      </c>
      <c r="N32" s="23">
        <v>1E-4</v>
      </c>
      <c r="O32" s="5"/>
    </row>
    <row r="33" spans="1:15" x14ac:dyDescent="0.2">
      <c r="A33" s="15" t="s">
        <v>21</v>
      </c>
      <c r="B33" s="21"/>
      <c r="C33" s="22" t="s">
        <v>31</v>
      </c>
      <c r="D33" s="18" t="str">
        <f t="shared" si="1"/>
        <v>AUD-IRSwap-20Y</v>
      </c>
      <c r="E33" s="23">
        <v>6.6799999999999998E-2</v>
      </c>
      <c r="F33" s="24"/>
      <c r="G33" s="5"/>
      <c r="H33" s="4"/>
      <c r="I33" s="15" t="s">
        <v>21</v>
      </c>
      <c r="J33" s="21"/>
      <c r="K33" s="22" t="s">
        <v>31</v>
      </c>
      <c r="L33" s="18" t="str">
        <f t="shared" si="0"/>
        <v>AUD-IRSwap-20Y</v>
      </c>
      <c r="M33" s="23">
        <v>6.6799999999999998E-2</v>
      </c>
      <c r="N33" s="23">
        <v>1E-4</v>
      </c>
      <c r="O33" s="5"/>
    </row>
    <row r="34" spans="1:15" x14ac:dyDescent="0.2">
      <c r="A34" s="15" t="s">
        <v>32</v>
      </c>
      <c r="B34" s="22" t="s">
        <v>33</v>
      </c>
      <c r="C34" s="22">
        <v>1</v>
      </c>
      <c r="D34" s="18" t="str">
        <f t="shared" si="1"/>
        <v>AUD-IRFuture-IR-1</v>
      </c>
      <c r="E34" s="23">
        <v>6.6600000000000006E-2</v>
      </c>
      <c r="F34" s="24">
        <v>0.2</v>
      </c>
      <c r="G34" s="5"/>
      <c r="H34" s="4"/>
      <c r="I34" s="15" t="s">
        <v>32</v>
      </c>
      <c r="J34" s="22" t="s">
        <v>33</v>
      </c>
      <c r="K34" s="22">
        <v>1</v>
      </c>
      <c r="L34" s="18" t="str">
        <f t="shared" si="0"/>
        <v>AUD-IRFuture-IR-1</v>
      </c>
      <c r="M34" s="23">
        <v>6.6600000000000006E-2</v>
      </c>
      <c r="N34" s="24">
        <v>0.2</v>
      </c>
      <c r="O34" s="5"/>
    </row>
    <row r="35" spans="1:15" x14ac:dyDescent="0.2">
      <c r="A35" s="15" t="s">
        <v>32</v>
      </c>
      <c r="B35" s="22" t="s">
        <v>33</v>
      </c>
      <c r="C35" s="22">
        <v>2</v>
      </c>
      <c r="D35" s="18" t="str">
        <f t="shared" si="1"/>
        <v>AUD-IRFuture-IR-2</v>
      </c>
      <c r="E35" s="23">
        <v>6.5600000000000006E-2</v>
      </c>
      <c r="F35" s="24">
        <v>0.2</v>
      </c>
      <c r="G35" s="5"/>
      <c r="H35" s="4"/>
      <c r="I35" s="15" t="s">
        <v>32</v>
      </c>
      <c r="J35" s="22" t="s">
        <v>33</v>
      </c>
      <c r="K35" s="22">
        <v>2</v>
      </c>
      <c r="L35" s="18" t="str">
        <f t="shared" si="0"/>
        <v>AUD-IRFuture-IR-2</v>
      </c>
      <c r="M35" s="23">
        <v>6.5600000000000006E-2</v>
      </c>
      <c r="N35" s="24">
        <v>0.2</v>
      </c>
      <c r="O35" s="5"/>
    </row>
    <row r="36" spans="1:15" x14ac:dyDescent="0.2">
      <c r="A36" s="15" t="s">
        <v>32</v>
      </c>
      <c r="B36" s="22" t="s">
        <v>33</v>
      </c>
      <c r="C36" s="22">
        <v>3</v>
      </c>
      <c r="D36" s="18" t="str">
        <f t="shared" si="1"/>
        <v>AUD-IRFuture-IR-3</v>
      </c>
      <c r="E36" s="23">
        <v>6.7599999999999993E-2</v>
      </c>
      <c r="F36" s="24">
        <v>0.2</v>
      </c>
      <c r="G36" s="5"/>
      <c r="H36" s="4"/>
      <c r="I36" s="15" t="s">
        <v>32</v>
      </c>
      <c r="J36" s="22" t="s">
        <v>33</v>
      </c>
      <c r="K36" s="22">
        <v>3</v>
      </c>
      <c r="L36" s="18" t="str">
        <f t="shared" si="0"/>
        <v>AUD-IRFuture-IR-3</v>
      </c>
      <c r="M36" s="23">
        <v>6.7599999999999993E-2</v>
      </c>
      <c r="N36" s="24">
        <v>0.2</v>
      </c>
      <c r="O36" s="5"/>
    </row>
    <row r="37" spans="1:15" x14ac:dyDescent="0.2">
      <c r="A37" s="15" t="s">
        <v>32</v>
      </c>
      <c r="B37" s="22" t="s">
        <v>33</v>
      </c>
      <c r="C37" s="22">
        <v>4</v>
      </c>
      <c r="D37" s="18" t="str">
        <f t="shared" si="1"/>
        <v>AUD-IRFuture-IR-4</v>
      </c>
      <c r="E37" s="23">
        <v>6.8900000000000003E-2</v>
      </c>
      <c r="F37" s="24">
        <v>0.2</v>
      </c>
      <c r="G37" s="5"/>
      <c r="H37" s="4"/>
      <c r="I37" s="15" t="s">
        <v>32</v>
      </c>
      <c r="J37" s="22" t="s">
        <v>33</v>
      </c>
      <c r="K37" s="22">
        <v>4</v>
      </c>
      <c r="L37" s="18" t="str">
        <f t="shared" si="0"/>
        <v>AUD-IRFuture-IR-4</v>
      </c>
      <c r="M37" s="23">
        <v>6.8900000000000003E-2</v>
      </c>
      <c r="N37" s="24">
        <v>0.2</v>
      </c>
      <c r="O37" s="5"/>
    </row>
    <row r="38" spans="1:15" x14ac:dyDescent="0.2">
      <c r="A38" s="15" t="s">
        <v>32</v>
      </c>
      <c r="B38" s="22" t="s">
        <v>33</v>
      </c>
      <c r="C38" s="22">
        <v>5</v>
      </c>
      <c r="D38" s="18" t="str">
        <f t="shared" si="1"/>
        <v>AUD-IRFuture-IR-5</v>
      </c>
      <c r="E38" s="23">
        <v>6.5699999999999995E-2</v>
      </c>
      <c r="F38" s="24">
        <v>0.2</v>
      </c>
      <c r="G38" s="5"/>
      <c r="H38" s="4"/>
      <c r="I38" s="15" t="s">
        <v>32</v>
      </c>
      <c r="J38" s="22" t="s">
        <v>33</v>
      </c>
      <c r="K38" s="22">
        <v>5</v>
      </c>
      <c r="L38" s="18" t="str">
        <f t="shared" si="0"/>
        <v>AUD-IRFuture-IR-5</v>
      </c>
      <c r="M38" s="23">
        <v>6.5699999999999995E-2</v>
      </c>
      <c r="N38" s="24">
        <v>0.2</v>
      </c>
      <c r="O38" s="5"/>
    </row>
    <row r="39" spans="1:15" x14ac:dyDescent="0.2">
      <c r="A39" s="15" t="s">
        <v>32</v>
      </c>
      <c r="B39" s="22" t="s">
        <v>33</v>
      </c>
      <c r="C39" s="22">
        <v>6</v>
      </c>
      <c r="D39" s="18" t="str">
        <f t="shared" si="1"/>
        <v>AUD-IRFuture-IR-6</v>
      </c>
      <c r="E39" s="23">
        <v>6.4399999999999999E-2</v>
      </c>
      <c r="F39" s="24">
        <v>0.2</v>
      </c>
      <c r="G39" s="5"/>
      <c r="H39" s="4"/>
      <c r="I39" s="15" t="s">
        <v>32</v>
      </c>
      <c r="J39" s="22" t="s">
        <v>33</v>
      </c>
      <c r="K39" s="22">
        <v>6</v>
      </c>
      <c r="L39" s="18" t="str">
        <f t="shared" si="0"/>
        <v>AUD-IRFuture-IR-6</v>
      </c>
      <c r="M39" s="23">
        <v>6.4399999999999999E-2</v>
      </c>
      <c r="N39" s="24">
        <v>0.2</v>
      </c>
      <c r="O39" s="5"/>
    </row>
    <row r="40" spans="1:15" x14ac:dyDescent="0.2">
      <c r="A40" s="15" t="s">
        <v>32</v>
      </c>
      <c r="B40" s="22" t="s">
        <v>33</v>
      </c>
      <c r="C40" s="22">
        <v>7</v>
      </c>
      <c r="D40" s="18" t="str">
        <f t="shared" si="1"/>
        <v>AUD-IRFuture-IR-7</v>
      </c>
      <c r="E40" s="23">
        <v>6.2100000000000002E-2</v>
      </c>
      <c r="F40" s="24">
        <v>0.2</v>
      </c>
      <c r="G40" s="5"/>
      <c r="H40" s="4"/>
      <c r="I40" s="15" t="s">
        <v>32</v>
      </c>
      <c r="J40" s="22" t="s">
        <v>33</v>
      </c>
      <c r="K40" s="22">
        <v>7</v>
      </c>
      <c r="L40" s="18" t="str">
        <f t="shared" si="0"/>
        <v>AUD-IRFuture-IR-7</v>
      </c>
      <c r="M40" s="23">
        <v>6.2100000000000002E-2</v>
      </c>
      <c r="N40" s="24">
        <v>0.2</v>
      </c>
      <c r="O40" s="5"/>
    </row>
    <row r="41" spans="1:15" ht="13.5" thickBot="1" x14ac:dyDescent="0.25">
      <c r="A41" s="15" t="s">
        <v>32</v>
      </c>
      <c r="B41" s="22" t="s">
        <v>33</v>
      </c>
      <c r="C41" s="25">
        <v>8</v>
      </c>
      <c r="D41" s="18" t="str">
        <f t="shared" si="1"/>
        <v>AUD-IRFuture-IR-8</v>
      </c>
      <c r="E41" s="26">
        <v>7.4399999999999994E-2</v>
      </c>
      <c r="F41" s="27">
        <v>0.2</v>
      </c>
      <c r="G41" s="5"/>
      <c r="H41" s="4"/>
      <c r="I41" s="15" t="s">
        <v>32</v>
      </c>
      <c r="J41" s="22" t="s">
        <v>33</v>
      </c>
      <c r="K41" s="25">
        <v>8</v>
      </c>
      <c r="L41" s="18" t="str">
        <f t="shared" si="0"/>
        <v>AUD-IRFuture-IR-8</v>
      </c>
      <c r="M41" s="26">
        <v>7.4399999999999994E-2</v>
      </c>
      <c r="N41" s="27">
        <v>0.2</v>
      </c>
      <c r="O41" s="5"/>
    </row>
    <row r="42" spans="1:15" x14ac:dyDescent="0.2">
      <c r="A42" s="7"/>
      <c r="B42" s="8"/>
      <c r="C42" s="8"/>
      <c r="D42" s="8"/>
      <c r="E42" s="8"/>
      <c r="F42" s="8"/>
      <c r="G42" s="5"/>
      <c r="H42" s="4"/>
      <c r="I42" s="7"/>
      <c r="J42" s="8"/>
      <c r="K42" s="8"/>
      <c r="L42" s="8"/>
      <c r="M42" s="8"/>
      <c r="N42" s="8"/>
      <c r="O42" s="5"/>
    </row>
    <row r="43" spans="1:15" ht="13.5" thickBot="1" x14ac:dyDescent="0.25">
      <c r="A43" s="29"/>
      <c r="B43" s="30"/>
      <c r="C43" s="30"/>
      <c r="D43" s="30"/>
      <c r="E43" s="30"/>
      <c r="F43" s="30"/>
      <c r="G43" s="31"/>
      <c r="H43" s="4"/>
      <c r="I43" s="29"/>
      <c r="J43" s="30"/>
      <c r="K43" s="30"/>
      <c r="L43" s="30"/>
      <c r="M43" s="30"/>
      <c r="N43" s="30"/>
      <c r="O43" s="31"/>
    </row>
    <row r="44" spans="1:15" ht="13.5" thickBot="1" x14ac:dyDescent="0.25">
      <c r="A44" s="4"/>
      <c r="B44" s="4"/>
      <c r="C44" s="4"/>
      <c r="D44" s="4"/>
      <c r="E44" s="4"/>
      <c r="F44" s="4"/>
      <c r="G44" s="4"/>
      <c r="H44" s="4"/>
    </row>
    <row r="45" spans="1:15" ht="13.5" thickBot="1" x14ac:dyDescent="0.25">
      <c r="A45" s="33" t="s">
        <v>55</v>
      </c>
      <c r="B45" s="33" t="str">
        <f ca="1">_xll.HLV5r3.Financial.Cache.CreateCurve_Old(  A46:B55, Instruments, M18:M41, N18:N41)</f>
        <v>Market.QR_LIVE.RateCurve.AUD-BBR-BBSW-1M</v>
      </c>
    </row>
    <row r="46" spans="1:15" ht="13.5" thickBot="1" x14ac:dyDescent="0.25">
      <c r="A46" s="34" t="s">
        <v>56</v>
      </c>
      <c r="B46" s="48" t="s">
        <v>0</v>
      </c>
    </row>
    <row r="47" spans="1:15" x14ac:dyDescent="0.2">
      <c r="A47" s="35" t="s">
        <v>57</v>
      </c>
      <c r="B47" s="43">
        <f ca="1">TODAY()</f>
        <v>43648</v>
      </c>
    </row>
    <row r="48" spans="1:15" x14ac:dyDescent="0.2">
      <c r="A48" s="36" t="s">
        <v>58</v>
      </c>
      <c r="B48" s="40">
        <f ca="1">B47</f>
        <v>43648</v>
      </c>
    </row>
    <row r="49" spans="1:2" x14ac:dyDescent="0.2">
      <c r="A49" s="37" t="s">
        <v>129</v>
      </c>
      <c r="B49" s="41" t="s">
        <v>130</v>
      </c>
    </row>
    <row r="50" spans="1:2" x14ac:dyDescent="0.2">
      <c r="A50" s="36" t="s">
        <v>4</v>
      </c>
      <c r="B50" s="42" t="s">
        <v>131</v>
      </c>
    </row>
    <row r="51" spans="1:2" x14ac:dyDescent="0.2">
      <c r="A51" s="36" t="s">
        <v>60</v>
      </c>
      <c r="B51" s="41" t="s">
        <v>19</v>
      </c>
    </row>
    <row r="52" spans="1:2" x14ac:dyDescent="0.2">
      <c r="A52" s="36" t="s">
        <v>5</v>
      </c>
      <c r="B52" s="41" t="str">
        <f>B50&amp;"-"&amp;B51</f>
        <v>AUD-BBR-BBSW-1M</v>
      </c>
    </row>
    <row r="53" spans="1:2" x14ac:dyDescent="0.2">
      <c r="A53" s="36" t="s">
        <v>61</v>
      </c>
      <c r="B53" s="41" t="str">
        <f>B46&amp;"."&amp;B52</f>
        <v>RateCurve.AUD-BBR-BBSW-1M</v>
      </c>
    </row>
    <row r="54" spans="1:2" x14ac:dyDescent="0.2">
      <c r="A54" s="36" t="s">
        <v>6</v>
      </c>
      <c r="B54" s="41" t="s">
        <v>62</v>
      </c>
    </row>
    <row r="55" spans="1:2" ht="13.5" thickBot="1" x14ac:dyDescent="0.25">
      <c r="A55" s="38" t="s">
        <v>1</v>
      </c>
      <c r="B55" s="44" t="str">
        <f>MID(B50,1,3)</f>
        <v>AUD</v>
      </c>
    </row>
    <row r="56" spans="1:2" x14ac:dyDescent="0.2">
      <c r="A56" s="37" t="s">
        <v>83</v>
      </c>
      <c r="B56" s="41">
        <v>7200</v>
      </c>
    </row>
    <row r="57" spans="1:2" ht="13.5" thickBot="1" x14ac:dyDescent="0.25">
      <c r="A57" s="39" t="s">
        <v>82</v>
      </c>
      <c r="B57" s="45" t="str">
        <f ca="1">B45</f>
        <v>Market.QR_LIVE.RateCurve.AUD-BBR-BBSW-1M</v>
      </c>
    </row>
    <row r="58" spans="1:2" x14ac:dyDescent="0.2">
      <c r="A58" s="47"/>
      <c r="B58" s="46"/>
    </row>
  </sheetData>
  <protectedRanges>
    <protectedRange sqref="B10" name="Range2_1_1_1"/>
    <protectedRange sqref="J10 B54" name="Range2_1_1_1_1"/>
  </protectedRanges>
  <phoneticPr fontId="4" type="noConversion"/>
  <dataValidations count="5">
    <dataValidation type="list" allowBlank="1" showInputMessage="1" showErrorMessage="1" sqref="B7 J7 B51" xr:uid="{00000000-0002-0000-0100-000000000000}">
      <formula1>"1D,1M,3M,6M"</formula1>
    </dataValidation>
    <dataValidation type="list" allowBlank="1" showInputMessage="1" showErrorMessage="1" sqref="B11 J11 B55" xr:uid="{00000000-0002-0000-0100-000001000000}">
      <formula1>Currency</formula1>
    </dataValidation>
    <dataValidation type="list" allowBlank="1" showInputMessage="1" showErrorMessage="1" sqref="B6 J6 B50" xr:uid="{00000000-0002-0000-0100-000002000000}">
      <formula1>RateIndex</formula1>
    </dataValidation>
    <dataValidation type="list" allowBlank="1" showInputMessage="1" showErrorMessage="1" sqref="B10 J10 B54" xr:uid="{00000000-0002-0000-0100-000003000000}">
      <formula1>Algorithms</formula1>
    </dataValidation>
    <dataValidation type="list" allowBlank="1" showInputMessage="1" showErrorMessage="1" sqref="B2 J2 B46" xr:uid="{00000000-0002-0000-0100-000004000000}">
      <formula1>"RateCurve, DiscountCurve, InflationCurve, RateSpreadCurve"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58"/>
  <sheetViews>
    <sheetView workbookViewId="0">
      <selection activeCell="B46" sqref="B46"/>
    </sheetView>
  </sheetViews>
  <sheetFormatPr defaultRowHeight="12.75" x14ac:dyDescent="0.2"/>
  <cols>
    <col min="1" max="1" width="21" bestFit="1" customWidth="1"/>
    <col min="2" max="2" width="43.42578125" bestFit="1" customWidth="1"/>
    <col min="3" max="3" width="7.42578125" bestFit="1" customWidth="1"/>
    <col min="4" max="4" width="30.5703125" bestFit="1" customWidth="1"/>
    <col min="5" max="5" width="43.42578125" style="60" bestFit="1" customWidth="1"/>
    <col min="7" max="7" width="17.42578125" bestFit="1" customWidth="1"/>
    <col min="8" max="8" width="49.140625" bestFit="1" customWidth="1"/>
  </cols>
  <sheetData>
    <row r="1" spans="1:12" ht="13.5" thickBot="1" x14ac:dyDescent="0.25">
      <c r="A1" s="33" t="s">
        <v>55</v>
      </c>
      <c r="B1" s="33" t="str">
        <f ca="1">_xll.HLV5r3.Financial.Cache.CreateCurve_Old( A2:B11, HLInstruments, Rates, Spreads)</f>
        <v>Market.QR_LIVE.RateCurve.NZD-BBR-FRA-3M</v>
      </c>
      <c r="C1" s="8"/>
      <c r="D1" s="33" t="s">
        <v>55</v>
      </c>
      <c r="E1" s="33" t="str">
        <f ca="1">_xll.HLV5r3.Financial.Cache.CreateCurve_Old( D2:E11, HLInstruments, Rates, Spreads)</f>
        <v>Market.QR_LIVE.RateCurve.NZD-BBR-FRA-6M</v>
      </c>
      <c r="F1" s="8"/>
      <c r="G1" s="33" t="s">
        <v>55</v>
      </c>
      <c r="H1" s="33" t="str">
        <f ca="1">_xll.HLV5r3.Financial.Cache.CreateCurve_Old(  G2:H11, HLInstruments, Rates, Spreads)</f>
        <v>Market.QR_LIVE.DiscountCurve.NZD-LIBOR-SENIOR</v>
      </c>
      <c r="I1" s="8"/>
      <c r="J1" s="3"/>
      <c r="K1" s="4"/>
      <c r="L1" s="4"/>
    </row>
    <row r="2" spans="1:12" ht="13.5" thickBot="1" x14ac:dyDescent="0.25">
      <c r="A2" s="34" t="s">
        <v>56</v>
      </c>
      <c r="B2" s="48" t="s">
        <v>0</v>
      </c>
      <c r="C2" s="8"/>
      <c r="D2" s="34" t="s">
        <v>56</v>
      </c>
      <c r="E2" s="48" t="s">
        <v>0</v>
      </c>
      <c r="F2" s="8"/>
      <c r="G2" s="34" t="s">
        <v>56</v>
      </c>
      <c r="H2" s="48" t="s">
        <v>46</v>
      </c>
      <c r="I2" s="8"/>
      <c r="J2" s="5"/>
      <c r="K2" s="4"/>
      <c r="L2" s="4"/>
    </row>
    <row r="3" spans="1:12" x14ac:dyDescent="0.2">
      <c r="A3" s="35" t="s">
        <v>57</v>
      </c>
      <c r="B3" s="43">
        <f ca="1">TODAY()</f>
        <v>43648</v>
      </c>
      <c r="C3" s="8"/>
      <c r="D3" s="35" t="s">
        <v>57</v>
      </c>
      <c r="E3" s="43">
        <f ca="1">TODAY()</f>
        <v>43648</v>
      </c>
      <c r="F3" s="8"/>
      <c r="G3" s="35" t="s">
        <v>57</v>
      </c>
      <c r="H3" s="43">
        <f ca="1">E3</f>
        <v>43648</v>
      </c>
      <c r="I3" s="8"/>
      <c r="J3" s="5"/>
      <c r="K3" s="4"/>
      <c r="L3" s="4"/>
    </row>
    <row r="4" spans="1:12" x14ac:dyDescent="0.2">
      <c r="A4" s="36" t="s">
        <v>58</v>
      </c>
      <c r="B4" s="40">
        <f ca="1">B3</f>
        <v>43648</v>
      </c>
      <c r="C4" s="8"/>
      <c r="D4" s="36" t="s">
        <v>58</v>
      </c>
      <c r="E4" s="40">
        <f ca="1">E3</f>
        <v>43648</v>
      </c>
      <c r="F4" s="8"/>
      <c r="G4" s="36" t="s">
        <v>58</v>
      </c>
      <c r="H4" s="40">
        <f ca="1">E4</f>
        <v>43648</v>
      </c>
      <c r="I4" s="8"/>
      <c r="J4" s="5"/>
      <c r="K4" s="4"/>
      <c r="L4" s="6"/>
    </row>
    <row r="5" spans="1:12" x14ac:dyDescent="0.2">
      <c r="A5" s="37" t="s">
        <v>59</v>
      </c>
      <c r="B5" s="41" t="s">
        <v>130</v>
      </c>
      <c r="C5" s="8"/>
      <c r="D5" s="37" t="s">
        <v>59</v>
      </c>
      <c r="E5" s="41" t="s">
        <v>130</v>
      </c>
      <c r="F5" s="8"/>
      <c r="G5" s="37" t="s">
        <v>59</v>
      </c>
      <c r="H5" s="41" t="s">
        <v>130</v>
      </c>
      <c r="I5" s="8"/>
      <c r="J5" s="5"/>
      <c r="K5" s="4"/>
      <c r="L5" s="4"/>
    </row>
    <row r="6" spans="1:12" x14ac:dyDescent="0.2">
      <c r="A6" s="36" t="s">
        <v>4</v>
      </c>
      <c r="B6" s="42" t="s">
        <v>89</v>
      </c>
      <c r="C6" s="8"/>
      <c r="D6" s="36" t="s">
        <v>4</v>
      </c>
      <c r="E6" s="42" t="s">
        <v>89</v>
      </c>
      <c r="F6" s="8"/>
      <c r="G6" s="36" t="s">
        <v>66</v>
      </c>
      <c r="H6" s="42" t="s">
        <v>70</v>
      </c>
      <c r="I6" s="8"/>
      <c r="J6" s="5"/>
      <c r="K6" s="4"/>
      <c r="L6" s="4"/>
    </row>
    <row r="7" spans="1:12" x14ac:dyDescent="0.2">
      <c r="A7" s="36" t="s">
        <v>60</v>
      </c>
      <c r="B7" s="41" t="s">
        <v>3</v>
      </c>
      <c r="C7" s="8"/>
      <c r="D7" s="36" t="s">
        <v>60</v>
      </c>
      <c r="E7" s="41" t="s">
        <v>39</v>
      </c>
      <c r="F7" s="8"/>
      <c r="G7" s="36" t="s">
        <v>67</v>
      </c>
      <c r="H7" s="41" t="s">
        <v>68</v>
      </c>
      <c r="I7" s="8"/>
      <c r="J7" s="5"/>
      <c r="K7" s="4"/>
      <c r="L7" s="4"/>
    </row>
    <row r="8" spans="1:12" x14ac:dyDescent="0.2">
      <c r="A8" s="36" t="s">
        <v>5</v>
      </c>
      <c r="B8" s="41" t="str">
        <f>B6&amp;"-"&amp;B7</f>
        <v>NZD-BBR-FRA-3M</v>
      </c>
      <c r="C8" s="8"/>
      <c r="D8" s="36" t="s">
        <v>5</v>
      </c>
      <c r="E8" s="41" t="str">
        <f>E6&amp;"-"&amp;E7</f>
        <v>NZD-BBR-FRA-6M</v>
      </c>
      <c r="F8" s="8"/>
      <c r="G8" s="36" t="s">
        <v>5</v>
      </c>
      <c r="H8" s="41" t="str">
        <f>H11&amp;"-"&amp;H6&amp;"-"&amp;H7</f>
        <v>NZD-LIBOR-SENIOR</v>
      </c>
      <c r="I8" s="8"/>
      <c r="J8" s="5"/>
      <c r="K8" s="4"/>
      <c r="L8" s="4"/>
    </row>
    <row r="9" spans="1:12" x14ac:dyDescent="0.2">
      <c r="A9" s="36" t="s">
        <v>61</v>
      </c>
      <c r="B9" s="41" t="str">
        <f>B2&amp;"."&amp;B8</f>
        <v>RateCurve.NZD-BBR-FRA-3M</v>
      </c>
      <c r="C9" s="8"/>
      <c r="D9" s="36" t="s">
        <v>61</v>
      </c>
      <c r="E9" s="41" t="str">
        <f>E2&amp;"."&amp;E8</f>
        <v>RateCurve.NZD-BBR-FRA-6M</v>
      </c>
      <c r="F9" s="8"/>
      <c r="G9" s="36" t="s">
        <v>61</v>
      </c>
      <c r="H9" s="41" t="str">
        <f>H2&amp;"."&amp;H8</f>
        <v>DiscountCurve.NZD-LIBOR-SENIOR</v>
      </c>
      <c r="I9" s="8"/>
      <c r="J9" s="5"/>
      <c r="K9" s="4"/>
      <c r="L9" s="4"/>
    </row>
    <row r="10" spans="1:12" x14ac:dyDescent="0.2">
      <c r="A10" s="36" t="s">
        <v>6</v>
      </c>
      <c r="B10" s="41" t="s">
        <v>62</v>
      </c>
      <c r="C10" s="8"/>
      <c r="D10" s="36" t="s">
        <v>6</v>
      </c>
      <c r="E10" s="41" t="s">
        <v>62</v>
      </c>
      <c r="F10" s="8"/>
      <c r="G10" s="36" t="s">
        <v>6</v>
      </c>
      <c r="H10" s="41" t="s">
        <v>62</v>
      </c>
      <c r="I10" s="8"/>
      <c r="J10" s="5"/>
      <c r="K10" s="4"/>
      <c r="L10" s="4"/>
    </row>
    <row r="11" spans="1:12" ht="13.5" thickBot="1" x14ac:dyDescent="0.25">
      <c r="A11" s="38" t="s">
        <v>1</v>
      </c>
      <c r="B11" s="44" t="s">
        <v>88</v>
      </c>
      <c r="C11" s="8"/>
      <c r="D11" s="38" t="s">
        <v>1</v>
      </c>
      <c r="E11" s="44" t="s">
        <v>88</v>
      </c>
      <c r="F11" s="8"/>
      <c r="G11" s="38" t="s">
        <v>1</v>
      </c>
      <c r="H11" s="44" t="s">
        <v>88</v>
      </c>
      <c r="I11" s="8"/>
      <c r="J11" s="5"/>
      <c r="K11" s="4"/>
      <c r="L11" s="4"/>
    </row>
    <row r="12" spans="1:12" x14ac:dyDescent="0.2">
      <c r="A12" s="37" t="s">
        <v>83</v>
      </c>
      <c r="B12" s="41">
        <v>7200</v>
      </c>
      <c r="C12" s="8"/>
      <c r="D12" s="37" t="s">
        <v>83</v>
      </c>
      <c r="E12" s="41">
        <v>7200</v>
      </c>
      <c r="F12" s="8"/>
      <c r="G12" s="37" t="s">
        <v>83</v>
      </c>
      <c r="H12" s="41">
        <v>7200</v>
      </c>
      <c r="I12" s="8"/>
      <c r="J12" s="5"/>
      <c r="K12" s="4"/>
      <c r="L12" s="4"/>
    </row>
    <row r="13" spans="1:12" ht="13.5" thickBot="1" x14ac:dyDescent="0.25">
      <c r="A13" s="39" t="s">
        <v>82</v>
      </c>
      <c r="B13" s="45" t="str">
        <f ca="1">B1</f>
        <v>Market.QR_LIVE.RateCurve.NZD-BBR-FRA-3M</v>
      </c>
      <c r="C13" s="8"/>
      <c r="D13" s="39" t="s">
        <v>82</v>
      </c>
      <c r="E13" s="45" t="str">
        <f ca="1">E1</f>
        <v>Market.QR_LIVE.RateCurve.NZD-BBR-FRA-6M</v>
      </c>
      <c r="F13" s="8"/>
      <c r="G13" s="39" t="s">
        <v>82</v>
      </c>
      <c r="H13" s="45" t="str">
        <f ca="1">H1</f>
        <v>Market.QR_LIVE.DiscountCurve.NZD-LIBOR-SENIOR</v>
      </c>
      <c r="I13" s="8"/>
      <c r="J13" s="5"/>
      <c r="K13" s="4"/>
      <c r="L13" s="4"/>
    </row>
    <row r="14" spans="1:12" x14ac:dyDescent="0.2">
      <c r="A14" s="47"/>
      <c r="B14" s="46"/>
      <c r="C14" s="8"/>
      <c r="D14" s="47"/>
      <c r="E14" s="46"/>
      <c r="F14" s="8"/>
      <c r="G14" s="47"/>
      <c r="H14" s="46"/>
      <c r="I14" s="8"/>
      <c r="J14" s="5"/>
      <c r="K14" s="4"/>
      <c r="L14" s="4"/>
    </row>
    <row r="15" spans="1:12" ht="13.5" thickBot="1" x14ac:dyDescent="0.25">
      <c r="A15" s="7"/>
      <c r="B15" s="56"/>
      <c r="C15" s="8"/>
      <c r="D15" s="7"/>
      <c r="E15" s="56"/>
      <c r="F15" s="8"/>
      <c r="G15" s="8"/>
      <c r="H15" s="8"/>
      <c r="I15" s="8"/>
      <c r="J15" s="5"/>
      <c r="K15" s="4"/>
      <c r="L15" s="4"/>
    </row>
    <row r="16" spans="1:12" ht="13.5" thickBot="1" x14ac:dyDescent="0.25">
      <c r="A16" s="1" t="s">
        <v>8</v>
      </c>
      <c r="B16" s="57"/>
      <c r="C16" s="2"/>
      <c r="D16" s="1" t="s">
        <v>8</v>
      </c>
      <c r="E16" s="57"/>
      <c r="F16" s="2"/>
      <c r="G16" s="2"/>
      <c r="H16" s="2"/>
      <c r="I16" s="9"/>
      <c r="J16" s="5"/>
      <c r="K16" s="4"/>
      <c r="L16" s="4"/>
    </row>
    <row r="17" spans="1:12" ht="13.5" thickBot="1" x14ac:dyDescent="0.25">
      <c r="A17" s="10" t="s">
        <v>9</v>
      </c>
      <c r="B17" s="11" t="s">
        <v>10</v>
      </c>
      <c r="C17" s="12" t="s">
        <v>11</v>
      </c>
      <c r="D17" s="10" t="s">
        <v>9</v>
      </c>
      <c r="E17" s="11" t="s">
        <v>10</v>
      </c>
      <c r="F17" s="12" t="s">
        <v>11</v>
      </c>
      <c r="G17" s="12" t="s">
        <v>12</v>
      </c>
      <c r="H17" s="13" t="s">
        <v>13</v>
      </c>
      <c r="I17" s="14" t="s">
        <v>14</v>
      </c>
      <c r="J17" s="5"/>
      <c r="K17" s="4"/>
      <c r="L17" s="4"/>
    </row>
    <row r="18" spans="1:12" x14ac:dyDescent="0.2">
      <c r="A18" s="15" t="s">
        <v>15</v>
      </c>
      <c r="B18" s="16"/>
      <c r="C18" s="17" t="s">
        <v>16</v>
      </c>
      <c r="D18" s="15" t="s">
        <v>15</v>
      </c>
      <c r="E18" s="16"/>
      <c r="F18" s="17" t="s">
        <v>16</v>
      </c>
      <c r="G18" s="18" t="str">
        <f>$E$11&amp;"-"&amp;D18&amp;"-"&amp;IF(E18="","",E18&amp;"-")&amp;F18</f>
        <v>NZD-Deposit-1D</v>
      </c>
      <c r="H18" s="19">
        <v>6.6100000000000006E-2</v>
      </c>
      <c r="I18" s="20"/>
      <c r="J18" s="5"/>
      <c r="K18" s="4"/>
      <c r="L18" s="4"/>
    </row>
    <row r="19" spans="1:12" x14ac:dyDescent="0.2">
      <c r="A19" s="15" t="s">
        <v>15</v>
      </c>
      <c r="B19" s="21"/>
      <c r="C19" s="22" t="s">
        <v>17</v>
      </c>
      <c r="D19" s="15" t="s">
        <v>15</v>
      </c>
      <c r="E19" s="21"/>
      <c r="F19" s="22" t="s">
        <v>17</v>
      </c>
      <c r="G19" s="18" t="str">
        <f t="shared" ref="G19:G41" si="0">$E$11&amp;"-"&amp;D19&amp;"-"&amp;IF(E19="","",E19&amp;"-")&amp;F19</f>
        <v>NZD-Deposit-1W</v>
      </c>
      <c r="H19" s="23">
        <v>6.59E-2</v>
      </c>
      <c r="I19" s="24"/>
      <c r="J19" s="5"/>
      <c r="K19" s="4"/>
      <c r="L19" s="4"/>
    </row>
    <row r="20" spans="1:12" x14ac:dyDescent="0.2">
      <c r="A20" s="15" t="s">
        <v>15</v>
      </c>
      <c r="B20" s="21"/>
      <c r="C20" s="22" t="s">
        <v>18</v>
      </c>
      <c r="D20" s="15" t="s">
        <v>15</v>
      </c>
      <c r="E20" s="21"/>
      <c r="F20" s="22" t="s">
        <v>18</v>
      </c>
      <c r="G20" s="18" t="str">
        <f t="shared" si="0"/>
        <v>NZD-Deposit-2W</v>
      </c>
      <c r="H20" s="23">
        <v>6.6299999999999998E-2</v>
      </c>
      <c r="I20" s="24"/>
      <c r="J20" s="5"/>
      <c r="K20" s="4"/>
      <c r="L20" s="4"/>
    </row>
    <row r="21" spans="1:12" x14ac:dyDescent="0.2">
      <c r="A21" s="15" t="s">
        <v>15</v>
      </c>
      <c r="B21" s="21"/>
      <c r="C21" s="22" t="s">
        <v>19</v>
      </c>
      <c r="D21" s="15" t="s">
        <v>15</v>
      </c>
      <c r="E21" s="21"/>
      <c r="F21" s="22" t="s">
        <v>19</v>
      </c>
      <c r="G21" s="18" t="str">
        <f t="shared" si="0"/>
        <v>NZD-Deposit-1M</v>
      </c>
      <c r="H21" s="23">
        <v>6.6600000000000006E-2</v>
      </c>
      <c r="I21" s="24"/>
      <c r="J21" s="5"/>
      <c r="K21" s="4"/>
      <c r="L21" s="4"/>
    </row>
    <row r="22" spans="1:12" x14ac:dyDescent="0.2">
      <c r="A22" s="15" t="s">
        <v>15</v>
      </c>
      <c r="B22" s="21"/>
      <c r="C22" s="22" t="s">
        <v>20</v>
      </c>
      <c r="D22" s="15" t="s">
        <v>15</v>
      </c>
      <c r="E22" s="21"/>
      <c r="F22" s="22" t="s">
        <v>20</v>
      </c>
      <c r="G22" s="18" t="str">
        <f t="shared" si="0"/>
        <v>NZD-Deposit-2M</v>
      </c>
      <c r="H22" s="23">
        <v>6.9199999999999998E-2</v>
      </c>
      <c r="I22" s="24"/>
      <c r="J22" s="5"/>
      <c r="K22" s="4"/>
      <c r="L22" s="4"/>
    </row>
    <row r="23" spans="1:12" x14ac:dyDescent="0.2">
      <c r="A23" s="15" t="s">
        <v>15</v>
      </c>
      <c r="B23" s="21"/>
      <c r="C23" s="22" t="s">
        <v>3</v>
      </c>
      <c r="D23" s="15" t="s">
        <v>15</v>
      </c>
      <c r="E23" s="21"/>
      <c r="F23" s="22" t="s">
        <v>3</v>
      </c>
      <c r="G23" s="18" t="str">
        <f t="shared" si="0"/>
        <v>NZD-Deposit-3M</v>
      </c>
      <c r="H23" s="23">
        <v>7.0199999999999999E-2</v>
      </c>
      <c r="I23" s="24"/>
      <c r="J23" s="5"/>
      <c r="K23" s="4"/>
      <c r="L23" s="4"/>
    </row>
    <row r="24" spans="1:12" x14ac:dyDescent="0.2">
      <c r="A24" s="15" t="s">
        <v>21</v>
      </c>
      <c r="B24" s="21"/>
      <c r="C24" s="22" t="s">
        <v>22</v>
      </c>
      <c r="D24" s="15" t="s">
        <v>21</v>
      </c>
      <c r="E24" s="21"/>
      <c r="F24" s="22" t="s">
        <v>22</v>
      </c>
      <c r="G24" s="18" t="str">
        <f t="shared" si="0"/>
        <v>NZD-IRSwap-3Y</v>
      </c>
      <c r="H24" s="23">
        <v>7.4300000000000005E-2</v>
      </c>
      <c r="I24" s="24"/>
      <c r="J24" s="5"/>
      <c r="K24" s="4"/>
      <c r="L24" s="4"/>
    </row>
    <row r="25" spans="1:12" x14ac:dyDescent="0.2">
      <c r="A25" s="15" t="s">
        <v>21</v>
      </c>
      <c r="B25" s="21"/>
      <c r="C25" s="22" t="s">
        <v>23</v>
      </c>
      <c r="D25" s="15" t="s">
        <v>21</v>
      </c>
      <c r="E25" s="21"/>
      <c r="F25" s="22" t="s">
        <v>23</v>
      </c>
      <c r="G25" s="18" t="str">
        <f t="shared" si="0"/>
        <v>NZD-IRSwap-4Y</v>
      </c>
      <c r="H25" s="23">
        <v>7.4399999999999994E-2</v>
      </c>
      <c r="I25" s="24"/>
      <c r="J25" s="5"/>
      <c r="K25" s="4"/>
      <c r="L25" s="4"/>
    </row>
    <row r="26" spans="1:12" x14ac:dyDescent="0.2">
      <c r="A26" s="15" t="s">
        <v>21</v>
      </c>
      <c r="B26" s="21"/>
      <c r="C26" s="22" t="s">
        <v>24</v>
      </c>
      <c r="D26" s="15" t="s">
        <v>21</v>
      </c>
      <c r="E26" s="21"/>
      <c r="F26" s="22" t="s">
        <v>24</v>
      </c>
      <c r="G26" s="18" t="str">
        <f t="shared" si="0"/>
        <v>NZD-IRSwap-5Y</v>
      </c>
      <c r="H26" s="23">
        <v>7.4399999999999994E-2</v>
      </c>
      <c r="I26" s="24"/>
      <c r="J26" s="5"/>
      <c r="K26" s="4"/>
      <c r="L26" s="4"/>
    </row>
    <row r="27" spans="1:12" x14ac:dyDescent="0.2">
      <c r="A27" s="15" t="s">
        <v>21</v>
      </c>
      <c r="B27" s="21"/>
      <c r="C27" s="22" t="s">
        <v>25</v>
      </c>
      <c r="D27" s="15" t="s">
        <v>21</v>
      </c>
      <c r="E27" s="21"/>
      <c r="F27" s="22" t="s">
        <v>25</v>
      </c>
      <c r="G27" s="18" t="str">
        <f t="shared" si="0"/>
        <v>NZD-IRSwap-6Y</v>
      </c>
      <c r="H27" s="23">
        <v>7.2900000000000006E-2</v>
      </c>
      <c r="I27" s="24"/>
      <c r="J27" s="5"/>
      <c r="K27" s="4"/>
      <c r="L27" s="4"/>
    </row>
    <row r="28" spans="1:12" x14ac:dyDescent="0.2">
      <c r="A28" s="15" t="s">
        <v>21</v>
      </c>
      <c r="B28" s="21"/>
      <c r="C28" s="22" t="s">
        <v>26</v>
      </c>
      <c r="D28" s="15" t="s">
        <v>21</v>
      </c>
      <c r="E28" s="21"/>
      <c r="F28" s="22" t="s">
        <v>26</v>
      </c>
      <c r="G28" s="18" t="str">
        <f t="shared" si="0"/>
        <v>NZD-IRSwap-7Y</v>
      </c>
      <c r="H28" s="23">
        <v>7.1400000000000005E-2</v>
      </c>
      <c r="I28" s="24"/>
      <c r="J28" s="5"/>
      <c r="K28" s="4"/>
      <c r="L28" s="4"/>
    </row>
    <row r="29" spans="1:12" x14ac:dyDescent="0.2">
      <c r="A29" s="15" t="s">
        <v>21</v>
      </c>
      <c r="B29" s="21"/>
      <c r="C29" s="22" t="s">
        <v>27</v>
      </c>
      <c r="D29" s="15" t="s">
        <v>21</v>
      </c>
      <c r="E29" s="21"/>
      <c r="F29" s="22" t="s">
        <v>27</v>
      </c>
      <c r="G29" s="18" t="str">
        <f t="shared" si="0"/>
        <v>NZD-IRSwap-8Y</v>
      </c>
      <c r="H29" s="23">
        <v>7.0699999999999999E-2</v>
      </c>
      <c r="I29" s="24"/>
      <c r="J29" s="5"/>
      <c r="K29" s="4"/>
      <c r="L29" s="4"/>
    </row>
    <row r="30" spans="1:12" x14ac:dyDescent="0.2">
      <c r="A30" s="15" t="s">
        <v>21</v>
      </c>
      <c r="B30" s="21"/>
      <c r="C30" s="22" t="s">
        <v>28</v>
      </c>
      <c r="D30" s="15" t="s">
        <v>21</v>
      </c>
      <c r="E30" s="21"/>
      <c r="F30" s="22" t="s">
        <v>28</v>
      </c>
      <c r="G30" s="18" t="str">
        <f t="shared" si="0"/>
        <v>NZD-IRSwap-9Y</v>
      </c>
      <c r="H30" s="23">
        <v>7.0000000000000007E-2</v>
      </c>
      <c r="I30" s="24"/>
      <c r="J30" s="5"/>
      <c r="K30" s="4"/>
      <c r="L30" s="4"/>
    </row>
    <row r="31" spans="1:12" x14ac:dyDescent="0.2">
      <c r="A31" s="15" t="s">
        <v>21</v>
      </c>
      <c r="B31" s="21"/>
      <c r="C31" s="22" t="s">
        <v>29</v>
      </c>
      <c r="D31" s="15" t="s">
        <v>21</v>
      </c>
      <c r="E31" s="21"/>
      <c r="F31" s="22" t="s">
        <v>29</v>
      </c>
      <c r="G31" s="18" t="str">
        <f t="shared" si="0"/>
        <v>NZD-IRSwap-10Y</v>
      </c>
      <c r="H31" s="23">
        <v>6.9400000000000003E-2</v>
      </c>
      <c r="I31" s="24"/>
      <c r="J31" s="5"/>
      <c r="K31" s="4"/>
      <c r="L31" s="4"/>
    </row>
    <row r="32" spans="1:12" x14ac:dyDescent="0.2">
      <c r="A32" s="15" t="s">
        <v>21</v>
      </c>
      <c r="B32" s="21"/>
      <c r="C32" s="22" t="s">
        <v>30</v>
      </c>
      <c r="D32" s="15" t="s">
        <v>21</v>
      </c>
      <c r="E32" s="21"/>
      <c r="F32" s="22" t="s">
        <v>30</v>
      </c>
      <c r="G32" s="18" t="str">
        <f t="shared" si="0"/>
        <v>NZD-IRSwap-15Y</v>
      </c>
      <c r="H32" s="23">
        <v>6.7900000000000002E-2</v>
      </c>
      <c r="I32" s="24"/>
      <c r="J32" s="5"/>
      <c r="K32" s="4"/>
      <c r="L32" s="4"/>
    </row>
    <row r="33" spans="1:12" x14ac:dyDescent="0.2">
      <c r="A33" s="15" t="s">
        <v>21</v>
      </c>
      <c r="B33" s="21"/>
      <c r="C33" s="22" t="s">
        <v>31</v>
      </c>
      <c r="D33" s="15" t="s">
        <v>21</v>
      </c>
      <c r="E33" s="21"/>
      <c r="F33" s="22" t="s">
        <v>31</v>
      </c>
      <c r="G33" s="18" t="str">
        <f t="shared" si="0"/>
        <v>NZD-IRSwap-20Y</v>
      </c>
      <c r="H33" s="23">
        <v>6.6799999999999998E-2</v>
      </c>
      <c r="I33" s="24"/>
      <c r="J33" s="5"/>
      <c r="K33" s="4"/>
      <c r="L33" s="4"/>
    </row>
    <row r="34" spans="1:12" x14ac:dyDescent="0.2">
      <c r="A34" s="15" t="s">
        <v>32</v>
      </c>
      <c r="B34" s="22" t="s">
        <v>90</v>
      </c>
      <c r="C34" s="22">
        <v>1</v>
      </c>
      <c r="D34" s="15" t="s">
        <v>32</v>
      </c>
      <c r="E34" s="22" t="s">
        <v>90</v>
      </c>
      <c r="F34" s="22">
        <v>1</v>
      </c>
      <c r="G34" s="18" t="str">
        <f t="shared" si="0"/>
        <v>NZD-IRFuture-ZB-1</v>
      </c>
      <c r="H34" s="23">
        <v>6.6600000000000006E-2</v>
      </c>
      <c r="I34" s="24">
        <v>0.2</v>
      </c>
      <c r="J34" s="5"/>
      <c r="K34" s="4"/>
      <c r="L34" s="4"/>
    </row>
    <row r="35" spans="1:12" x14ac:dyDescent="0.2">
      <c r="A35" s="15" t="s">
        <v>32</v>
      </c>
      <c r="B35" s="22" t="s">
        <v>90</v>
      </c>
      <c r="C35" s="22">
        <v>2</v>
      </c>
      <c r="D35" s="15" t="s">
        <v>32</v>
      </c>
      <c r="E35" s="22" t="s">
        <v>90</v>
      </c>
      <c r="F35" s="22">
        <v>2</v>
      </c>
      <c r="G35" s="18" t="str">
        <f t="shared" si="0"/>
        <v>NZD-IRFuture-ZB-2</v>
      </c>
      <c r="H35" s="23">
        <v>6.5600000000000006E-2</v>
      </c>
      <c r="I35" s="24">
        <v>0.2</v>
      </c>
      <c r="J35" s="5"/>
      <c r="K35" s="4"/>
      <c r="L35" s="4"/>
    </row>
    <row r="36" spans="1:12" x14ac:dyDescent="0.2">
      <c r="A36" s="15" t="s">
        <v>32</v>
      </c>
      <c r="B36" s="22" t="s">
        <v>90</v>
      </c>
      <c r="C36" s="22">
        <v>3</v>
      </c>
      <c r="D36" s="15" t="s">
        <v>32</v>
      </c>
      <c r="E36" s="22" t="s">
        <v>90</v>
      </c>
      <c r="F36" s="22">
        <v>3</v>
      </c>
      <c r="G36" s="18" t="str">
        <f t="shared" si="0"/>
        <v>NZD-IRFuture-ZB-3</v>
      </c>
      <c r="H36" s="23">
        <v>6.7599999999999993E-2</v>
      </c>
      <c r="I36" s="24">
        <v>0.2</v>
      </c>
      <c r="J36" s="5"/>
      <c r="K36" s="4"/>
      <c r="L36" s="4"/>
    </row>
    <row r="37" spans="1:12" x14ac:dyDescent="0.2">
      <c r="A37" s="15" t="s">
        <v>32</v>
      </c>
      <c r="B37" s="22" t="s">
        <v>90</v>
      </c>
      <c r="C37" s="22">
        <v>4</v>
      </c>
      <c r="D37" s="15" t="s">
        <v>32</v>
      </c>
      <c r="E37" s="22" t="s">
        <v>90</v>
      </c>
      <c r="F37" s="22">
        <v>4</v>
      </c>
      <c r="G37" s="18" t="str">
        <f t="shared" si="0"/>
        <v>NZD-IRFuture-ZB-4</v>
      </c>
      <c r="H37" s="23">
        <v>6.8900000000000003E-2</v>
      </c>
      <c r="I37" s="24">
        <v>0.2</v>
      </c>
      <c r="J37" s="5"/>
      <c r="K37" s="4"/>
      <c r="L37" s="4"/>
    </row>
    <row r="38" spans="1:12" x14ac:dyDescent="0.2">
      <c r="A38" s="15" t="s">
        <v>32</v>
      </c>
      <c r="B38" s="22" t="s">
        <v>90</v>
      </c>
      <c r="C38" s="22">
        <v>5</v>
      </c>
      <c r="D38" s="15" t="s">
        <v>32</v>
      </c>
      <c r="E38" s="22" t="s">
        <v>90</v>
      </c>
      <c r="F38" s="22">
        <v>5</v>
      </c>
      <c r="G38" s="18" t="str">
        <f t="shared" si="0"/>
        <v>NZD-IRFuture-ZB-5</v>
      </c>
      <c r="H38" s="23">
        <v>6.5699999999999995E-2</v>
      </c>
      <c r="I38" s="24">
        <v>0.2</v>
      </c>
      <c r="J38" s="5"/>
      <c r="K38" s="4"/>
      <c r="L38" s="4"/>
    </row>
    <row r="39" spans="1:12" x14ac:dyDescent="0.2">
      <c r="A39" s="15" t="s">
        <v>32</v>
      </c>
      <c r="B39" s="22" t="s">
        <v>90</v>
      </c>
      <c r="C39" s="22">
        <v>6</v>
      </c>
      <c r="D39" s="15" t="s">
        <v>32</v>
      </c>
      <c r="E39" s="22" t="s">
        <v>90</v>
      </c>
      <c r="F39" s="22">
        <v>6</v>
      </c>
      <c r="G39" s="18" t="str">
        <f t="shared" si="0"/>
        <v>NZD-IRFuture-ZB-6</v>
      </c>
      <c r="H39" s="23">
        <v>6.4399999999999999E-2</v>
      </c>
      <c r="I39" s="24">
        <v>0.2</v>
      </c>
      <c r="J39" s="5"/>
      <c r="K39" s="4"/>
      <c r="L39" s="4"/>
    </row>
    <row r="40" spans="1:12" x14ac:dyDescent="0.2">
      <c r="A40" s="15" t="s">
        <v>32</v>
      </c>
      <c r="B40" s="22" t="s">
        <v>90</v>
      </c>
      <c r="C40" s="22">
        <v>7</v>
      </c>
      <c r="D40" s="15" t="s">
        <v>32</v>
      </c>
      <c r="E40" s="22" t="s">
        <v>90</v>
      </c>
      <c r="F40" s="22">
        <v>7</v>
      </c>
      <c r="G40" s="18" t="str">
        <f t="shared" si="0"/>
        <v>NZD-IRFuture-ZB-7</v>
      </c>
      <c r="H40" s="23">
        <v>6.2100000000000002E-2</v>
      </c>
      <c r="I40" s="24">
        <v>0.2</v>
      </c>
      <c r="J40" s="5"/>
      <c r="K40" s="4"/>
      <c r="L40" s="4"/>
    </row>
    <row r="41" spans="1:12" ht="13.5" thickBot="1" x14ac:dyDescent="0.25">
      <c r="A41" s="15" t="s">
        <v>32</v>
      </c>
      <c r="B41" s="22" t="s">
        <v>90</v>
      </c>
      <c r="C41" s="25">
        <v>8</v>
      </c>
      <c r="D41" s="15" t="s">
        <v>32</v>
      </c>
      <c r="E41" s="22" t="s">
        <v>90</v>
      </c>
      <c r="F41" s="25">
        <v>8</v>
      </c>
      <c r="G41" s="18" t="str">
        <f t="shared" si="0"/>
        <v>NZD-IRFuture-ZB-8</v>
      </c>
      <c r="H41" s="26">
        <v>7.4399999999999994E-2</v>
      </c>
      <c r="I41" s="27">
        <v>0.2</v>
      </c>
      <c r="J41" s="5"/>
      <c r="K41" s="4"/>
      <c r="L41" s="4"/>
    </row>
    <row r="42" spans="1:12" x14ac:dyDescent="0.2">
      <c r="A42" s="7"/>
      <c r="B42" s="56"/>
      <c r="C42" s="8"/>
      <c r="D42" s="7"/>
      <c r="E42" s="56"/>
      <c r="F42" s="8"/>
      <c r="G42" s="8"/>
      <c r="H42" s="8"/>
      <c r="I42" s="8"/>
      <c r="J42" s="5"/>
      <c r="K42" s="4"/>
      <c r="L42" s="4"/>
    </row>
    <row r="43" spans="1:12" ht="13.5" thickBot="1" x14ac:dyDescent="0.25">
      <c r="A43" s="29"/>
      <c r="B43" s="58"/>
      <c r="C43" s="30"/>
      <c r="D43" s="29"/>
      <c r="E43" s="58"/>
      <c r="F43" s="30"/>
      <c r="G43" s="30"/>
      <c r="H43" s="30"/>
      <c r="I43" s="30"/>
      <c r="J43" s="31"/>
      <c r="K43" s="4"/>
      <c r="L43" s="4"/>
    </row>
    <row r="44" spans="1:12" ht="13.5" thickBot="1" x14ac:dyDescent="0.25">
      <c r="D44" s="4"/>
      <c r="E44" s="59"/>
      <c r="F44" s="4"/>
      <c r="G44" s="4"/>
      <c r="H44" s="4"/>
      <c r="I44" s="4"/>
      <c r="J44" s="4"/>
      <c r="K44" s="4"/>
      <c r="L44" s="4"/>
    </row>
    <row r="45" spans="1:12" ht="13.5" thickBot="1" x14ac:dyDescent="0.25">
      <c r="A45" s="33" t="s">
        <v>55</v>
      </c>
      <c r="B45" s="33" t="str">
        <f ca="1">_xll.HLV5r3.Financial.Cache.CreateCurve_Old( A46:B55, HLInstruments, Rates, Spreads)</f>
        <v>Market.QR_LIVE.RateCurve.NZD-BBR-FRA-1M</v>
      </c>
    </row>
    <row r="46" spans="1:12" ht="13.5" thickBot="1" x14ac:dyDescent="0.25">
      <c r="A46" s="34" t="s">
        <v>56</v>
      </c>
      <c r="B46" s="48" t="s">
        <v>0</v>
      </c>
    </row>
    <row r="47" spans="1:12" x14ac:dyDescent="0.2">
      <c r="A47" s="35" t="s">
        <v>57</v>
      </c>
      <c r="B47" s="43">
        <f ca="1">TODAY()</f>
        <v>43648</v>
      </c>
    </row>
    <row r="48" spans="1:12" x14ac:dyDescent="0.2">
      <c r="A48" s="36" t="s">
        <v>58</v>
      </c>
      <c r="B48" s="40">
        <f ca="1">B47</f>
        <v>43648</v>
      </c>
    </row>
    <row r="49" spans="1:2" x14ac:dyDescent="0.2">
      <c r="A49" s="37" t="s">
        <v>59</v>
      </c>
      <c r="B49" s="41" t="s">
        <v>130</v>
      </c>
    </row>
    <row r="50" spans="1:2" x14ac:dyDescent="0.2">
      <c r="A50" s="36" t="s">
        <v>4</v>
      </c>
      <c r="B50" s="42" t="s">
        <v>89</v>
      </c>
    </row>
    <row r="51" spans="1:2" x14ac:dyDescent="0.2">
      <c r="A51" s="36" t="s">
        <v>60</v>
      </c>
      <c r="B51" s="41" t="s">
        <v>19</v>
      </c>
    </row>
    <row r="52" spans="1:2" x14ac:dyDescent="0.2">
      <c r="A52" s="36" t="s">
        <v>5</v>
      </c>
      <c r="B52" s="41" t="str">
        <f>B50&amp;"-"&amp;B51</f>
        <v>NZD-BBR-FRA-1M</v>
      </c>
    </row>
    <row r="53" spans="1:2" x14ac:dyDescent="0.2">
      <c r="A53" s="36" t="s">
        <v>61</v>
      </c>
      <c r="B53" s="41" t="str">
        <f>B46&amp;"."&amp;B52</f>
        <v>RateCurve.NZD-BBR-FRA-1M</v>
      </c>
    </row>
    <row r="54" spans="1:2" x14ac:dyDescent="0.2">
      <c r="A54" s="36" t="s">
        <v>6</v>
      </c>
      <c r="B54" s="41" t="s">
        <v>62</v>
      </c>
    </row>
    <row r="55" spans="1:2" ht="13.5" thickBot="1" x14ac:dyDescent="0.25">
      <c r="A55" s="38" t="s">
        <v>1</v>
      </c>
      <c r="B55" s="44" t="s">
        <v>88</v>
      </c>
    </row>
    <row r="56" spans="1:2" x14ac:dyDescent="0.2">
      <c r="A56" s="37" t="s">
        <v>83</v>
      </c>
      <c r="B56" s="41">
        <v>7200</v>
      </c>
    </row>
    <row r="57" spans="1:2" ht="13.5" thickBot="1" x14ac:dyDescent="0.25">
      <c r="A57" s="39" t="s">
        <v>82</v>
      </c>
      <c r="B57" s="45" t="str">
        <f ca="1">B45</f>
        <v>Market.QR_LIVE.RateCurve.NZD-BBR-FRA-1M</v>
      </c>
    </row>
    <row r="58" spans="1:2" x14ac:dyDescent="0.2">
      <c r="A58" s="47"/>
      <c r="B58" s="46"/>
    </row>
  </sheetData>
  <protectedRanges>
    <protectedRange sqref="E10 B10 B54" name="Range2_1_1_1"/>
    <protectedRange sqref="H10" name="Range2_1_1"/>
  </protectedRanges>
  <dataValidations count="7">
    <dataValidation type="list" allowBlank="1" showInputMessage="1" showErrorMessage="1" sqref="E2 H2 B2 B46" xr:uid="{00000000-0002-0000-0200-000000000000}">
      <formula1>"RateCurve, DiscountCurve, InflationCurve, RateSpreadCurve"</formula1>
    </dataValidation>
    <dataValidation type="list" allowBlank="1" showInputMessage="1" showErrorMessage="1" sqref="E6 B6 B50" xr:uid="{00000000-0002-0000-0200-000001000000}">
      <formula1>RateIndex</formula1>
    </dataValidation>
    <dataValidation type="list" allowBlank="1" showInputMessage="1" showErrorMessage="1" sqref="E7 B7 B51" xr:uid="{00000000-0002-0000-0200-000002000000}">
      <formula1>"1D,1M,3M,6M"</formula1>
    </dataValidation>
    <dataValidation type="list" allowBlank="1" showInputMessage="1" showErrorMessage="1" sqref="H7" xr:uid="{00000000-0002-0000-0200-000003000000}">
      <formula1>"SENIOR"</formula1>
    </dataValidation>
    <dataValidation type="list" allowBlank="1" showInputMessage="1" showErrorMessage="1" sqref="H6" xr:uid="{00000000-0002-0000-0200-000004000000}">
      <formula1>"NAB, LIBOR"</formula1>
    </dataValidation>
    <dataValidation type="list" allowBlank="1" showInputMessage="1" showErrorMessage="1" sqref="H10 E10 B10 B54" xr:uid="{00000000-0002-0000-0200-000005000000}">
      <formula1>Algorithms</formula1>
    </dataValidation>
    <dataValidation type="list" allowBlank="1" showInputMessage="1" showErrorMessage="1" sqref="H11 E11 B11 B55" xr:uid="{00000000-0002-0000-0200-000006000000}">
      <formula1>Currency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61"/>
  <sheetViews>
    <sheetView workbookViewId="0">
      <selection activeCell="B49" sqref="B49"/>
    </sheetView>
  </sheetViews>
  <sheetFormatPr defaultRowHeight="12.75" x14ac:dyDescent="0.2"/>
  <cols>
    <col min="1" max="1" width="21" bestFit="1" customWidth="1"/>
    <col min="2" max="2" width="46.42578125" bestFit="1" customWidth="1"/>
    <col min="3" max="3" width="7.42578125" bestFit="1" customWidth="1"/>
    <col min="4" max="4" width="30.5703125" bestFit="1" customWidth="1"/>
    <col min="5" max="5" width="46.42578125" style="60" bestFit="1" customWidth="1"/>
    <col min="7" max="7" width="17.42578125" bestFit="1" customWidth="1"/>
    <col min="8" max="8" width="49.140625" bestFit="1" customWidth="1"/>
  </cols>
  <sheetData>
    <row r="1" spans="1:13" ht="13.5" thickBot="1" x14ac:dyDescent="0.25">
      <c r="A1" s="33" t="s">
        <v>55</v>
      </c>
      <c r="B1" s="33" t="str">
        <f ca="1">_xll.HLV5r3.Financial.Cache.CreateCurve_Old( A2:B11, HLInstruments, Rates, Spreads)</f>
        <v>Market.QR_LIVE.RateCurve.GBP-LIBOR-ISDA-3M</v>
      </c>
      <c r="C1" s="8"/>
      <c r="D1" s="33" t="s">
        <v>55</v>
      </c>
      <c r="E1" s="33" t="str">
        <f ca="1">_xll.HLV5r3.Financial.Cache.CreateCurve_Old( D2:E11, HLInstruments, Rates, Spreads)</f>
        <v>Market.QR_LIVE.RateCurve.GBP-LIBOR-ISDA-6M</v>
      </c>
      <c r="F1" s="8"/>
      <c r="G1" s="33" t="s">
        <v>55</v>
      </c>
      <c r="H1" s="33" t="str">
        <f ca="1">_xll.HLV5r3.Financial.Cache.CreateCurve_Old( G2:H11, HLInstruments, Rates, Spreads)</f>
        <v>Market.QR_LIVE.DiscountCurve.GBP-LIBOR-SENIOR</v>
      </c>
      <c r="I1" s="8"/>
      <c r="J1" s="3"/>
      <c r="K1" s="4"/>
      <c r="L1" s="4"/>
      <c r="M1" s="4"/>
    </row>
    <row r="2" spans="1:13" ht="13.5" thickBot="1" x14ac:dyDescent="0.25">
      <c r="A2" s="34" t="s">
        <v>56</v>
      </c>
      <c r="B2" s="48" t="s">
        <v>0</v>
      </c>
      <c r="C2" s="8"/>
      <c r="D2" s="34" t="s">
        <v>56</v>
      </c>
      <c r="E2" s="48" t="s">
        <v>0</v>
      </c>
      <c r="F2" s="8"/>
      <c r="G2" s="34" t="s">
        <v>56</v>
      </c>
      <c r="H2" s="48" t="s">
        <v>46</v>
      </c>
      <c r="I2" s="8"/>
      <c r="J2" s="5"/>
      <c r="K2" s="4"/>
      <c r="L2" s="4"/>
      <c r="M2" s="4"/>
    </row>
    <row r="3" spans="1:13" x14ac:dyDescent="0.2">
      <c r="A3" s="35" t="s">
        <v>57</v>
      </c>
      <c r="B3" s="43">
        <f ca="1">TODAY()</f>
        <v>43648</v>
      </c>
      <c r="C3" s="8"/>
      <c r="D3" s="35" t="s">
        <v>57</v>
      </c>
      <c r="E3" s="43">
        <f ca="1">TODAY()</f>
        <v>43648</v>
      </c>
      <c r="F3" s="8"/>
      <c r="G3" s="35" t="s">
        <v>57</v>
      </c>
      <c r="H3" s="43">
        <f ca="1">E3</f>
        <v>43648</v>
      </c>
      <c r="I3" s="8"/>
      <c r="J3" s="5"/>
      <c r="K3" s="4"/>
      <c r="L3" s="4"/>
      <c r="M3" s="4"/>
    </row>
    <row r="4" spans="1:13" x14ac:dyDescent="0.2">
      <c r="A4" s="36" t="s">
        <v>58</v>
      </c>
      <c r="B4" s="40">
        <f ca="1">B3</f>
        <v>43648</v>
      </c>
      <c r="C4" s="8"/>
      <c r="D4" s="36" t="s">
        <v>58</v>
      </c>
      <c r="E4" s="40">
        <f ca="1">E3</f>
        <v>43648</v>
      </c>
      <c r="F4" s="8"/>
      <c r="G4" s="36" t="s">
        <v>58</v>
      </c>
      <c r="H4" s="40">
        <f ca="1">E4</f>
        <v>43648</v>
      </c>
      <c r="I4" s="8"/>
      <c r="J4" s="5"/>
      <c r="K4" s="4"/>
      <c r="L4" s="4"/>
      <c r="M4" s="6"/>
    </row>
    <row r="5" spans="1:13" x14ac:dyDescent="0.2">
      <c r="A5" s="37" t="s">
        <v>59</v>
      </c>
      <c r="B5" s="41" t="s">
        <v>130</v>
      </c>
      <c r="C5" s="8"/>
      <c r="D5" s="37" t="s">
        <v>59</v>
      </c>
      <c r="E5" s="41" t="s">
        <v>130</v>
      </c>
      <c r="F5" s="8"/>
      <c r="G5" s="37" t="s">
        <v>59</v>
      </c>
      <c r="H5" s="41" t="s">
        <v>130</v>
      </c>
      <c r="I5" s="8"/>
      <c r="J5" s="5"/>
      <c r="K5" s="4"/>
      <c r="L5" s="4"/>
      <c r="M5" s="4"/>
    </row>
    <row r="6" spans="1:13" x14ac:dyDescent="0.2">
      <c r="A6" s="36" t="s">
        <v>4</v>
      </c>
      <c r="B6" s="42" t="s">
        <v>63</v>
      </c>
      <c r="C6" s="8"/>
      <c r="D6" s="36" t="s">
        <v>4</v>
      </c>
      <c r="E6" s="42" t="s">
        <v>63</v>
      </c>
      <c r="F6" s="8"/>
      <c r="G6" s="36" t="s">
        <v>66</v>
      </c>
      <c r="H6" s="42" t="s">
        <v>70</v>
      </c>
      <c r="I6" s="8"/>
      <c r="J6" s="5"/>
      <c r="K6" s="4"/>
      <c r="M6" s="4"/>
    </row>
    <row r="7" spans="1:13" x14ac:dyDescent="0.2">
      <c r="A7" s="36" t="s">
        <v>60</v>
      </c>
      <c r="B7" s="41" t="s">
        <v>3</v>
      </c>
      <c r="C7" s="8"/>
      <c r="D7" s="36" t="s">
        <v>60</v>
      </c>
      <c r="E7" s="41" t="s">
        <v>39</v>
      </c>
      <c r="F7" s="8"/>
      <c r="G7" s="36" t="s">
        <v>67</v>
      </c>
      <c r="H7" s="41" t="s">
        <v>68</v>
      </c>
      <c r="I7" s="8"/>
      <c r="J7" s="5"/>
      <c r="K7" s="4"/>
      <c r="M7" s="4"/>
    </row>
    <row r="8" spans="1:13" x14ac:dyDescent="0.2">
      <c r="A8" s="36" t="s">
        <v>5</v>
      </c>
      <c r="B8" s="41" t="str">
        <f>B6&amp;"-"&amp;B7</f>
        <v>GBP-LIBOR-ISDA-3M</v>
      </c>
      <c r="C8" s="8"/>
      <c r="D8" s="36" t="s">
        <v>5</v>
      </c>
      <c r="E8" s="41" t="str">
        <f>E6&amp;"-"&amp;E7</f>
        <v>GBP-LIBOR-ISDA-6M</v>
      </c>
      <c r="F8" s="8"/>
      <c r="G8" s="36" t="s">
        <v>5</v>
      </c>
      <c r="H8" s="41" t="str">
        <f>H11&amp;"-"&amp;H6&amp;"-"&amp;H7</f>
        <v>GBP-LIBOR-SENIOR</v>
      </c>
      <c r="I8" s="8"/>
      <c r="J8" s="5"/>
      <c r="K8" s="4"/>
      <c r="M8" s="4"/>
    </row>
    <row r="9" spans="1:13" x14ac:dyDescent="0.2">
      <c r="A9" s="36" t="s">
        <v>92</v>
      </c>
      <c r="B9" s="41">
        <v>0</v>
      </c>
      <c r="C9" s="8"/>
      <c r="D9" s="36" t="s">
        <v>92</v>
      </c>
      <c r="E9" s="41">
        <v>0</v>
      </c>
      <c r="F9" s="8"/>
      <c r="G9" s="36" t="s">
        <v>92</v>
      </c>
      <c r="H9" s="41">
        <v>0</v>
      </c>
      <c r="I9" s="8"/>
      <c r="J9" s="5"/>
      <c r="K9" s="4"/>
      <c r="M9" s="4"/>
    </row>
    <row r="10" spans="1:13" x14ac:dyDescent="0.2">
      <c r="A10" s="36" t="s">
        <v>6</v>
      </c>
      <c r="B10" s="41" t="s">
        <v>91</v>
      </c>
      <c r="C10" s="8"/>
      <c r="D10" s="36" t="s">
        <v>6</v>
      </c>
      <c r="E10" s="41" t="s">
        <v>91</v>
      </c>
      <c r="F10" s="8"/>
      <c r="G10" s="36" t="s">
        <v>6</v>
      </c>
      <c r="H10" s="41" t="s">
        <v>91</v>
      </c>
      <c r="I10" s="8"/>
      <c r="J10" s="5"/>
      <c r="K10" s="4"/>
      <c r="M10" s="4"/>
    </row>
    <row r="11" spans="1:13" ht="13.5" thickBot="1" x14ac:dyDescent="0.25">
      <c r="A11" s="38" t="s">
        <v>1</v>
      </c>
      <c r="B11" s="44" t="s">
        <v>40</v>
      </c>
      <c r="C11" s="8"/>
      <c r="D11" s="38" t="s">
        <v>1</v>
      </c>
      <c r="E11" s="44" t="s">
        <v>40</v>
      </c>
      <c r="F11" s="8"/>
      <c r="G11" s="38" t="s">
        <v>1</v>
      </c>
      <c r="H11" s="44" t="s">
        <v>40</v>
      </c>
      <c r="I11" s="8"/>
      <c r="J11" s="5"/>
      <c r="K11" s="4"/>
      <c r="M11" s="4"/>
    </row>
    <row r="12" spans="1:13" x14ac:dyDescent="0.2">
      <c r="A12" s="37" t="s">
        <v>83</v>
      </c>
      <c r="B12" s="41">
        <v>7200</v>
      </c>
      <c r="C12" s="8"/>
      <c r="D12" s="37" t="s">
        <v>83</v>
      </c>
      <c r="E12" s="41">
        <v>7200</v>
      </c>
      <c r="F12" s="8"/>
      <c r="G12" s="37" t="s">
        <v>83</v>
      </c>
      <c r="H12" s="41">
        <v>7200</v>
      </c>
      <c r="I12" s="8"/>
      <c r="J12" s="5"/>
      <c r="K12" s="4"/>
      <c r="M12" s="4"/>
    </row>
    <row r="13" spans="1:13" ht="13.5" thickBot="1" x14ac:dyDescent="0.25">
      <c r="A13" s="39" t="s">
        <v>82</v>
      </c>
      <c r="B13" s="45" t="str">
        <f ca="1">B1</f>
        <v>Market.QR_LIVE.RateCurve.GBP-LIBOR-ISDA-3M</v>
      </c>
      <c r="C13" s="8"/>
      <c r="D13" s="39" t="s">
        <v>82</v>
      </c>
      <c r="E13" s="45" t="str">
        <f ca="1">E1</f>
        <v>Market.QR_LIVE.RateCurve.GBP-LIBOR-ISDA-6M</v>
      </c>
      <c r="F13" s="8"/>
      <c r="G13" s="39" t="s">
        <v>82</v>
      </c>
      <c r="H13" s="45" t="str">
        <f ca="1">H1</f>
        <v>Market.QR_LIVE.DiscountCurve.GBP-LIBOR-SENIOR</v>
      </c>
      <c r="I13" s="8"/>
      <c r="J13" s="5"/>
      <c r="K13" s="4"/>
      <c r="M13" s="4"/>
    </row>
    <row r="14" spans="1:13" x14ac:dyDescent="0.2">
      <c r="A14" s="47"/>
      <c r="B14" s="46"/>
      <c r="C14" s="8"/>
      <c r="D14" s="47"/>
      <c r="E14" s="46"/>
      <c r="F14" s="8"/>
      <c r="G14" s="47"/>
      <c r="H14" s="46"/>
      <c r="I14" s="8"/>
      <c r="J14" s="5"/>
      <c r="K14" s="4"/>
      <c r="M14" s="4"/>
    </row>
    <row r="15" spans="1:13" ht="13.5" thickBot="1" x14ac:dyDescent="0.25">
      <c r="A15" s="7"/>
      <c r="B15" s="56"/>
      <c r="C15" s="8"/>
      <c r="D15" s="7"/>
      <c r="E15" s="56"/>
      <c r="F15" s="8"/>
      <c r="G15" s="8"/>
      <c r="H15" s="8"/>
      <c r="I15" s="8"/>
      <c r="J15" s="5"/>
      <c r="K15" s="4"/>
      <c r="M15" s="4"/>
    </row>
    <row r="16" spans="1:13" ht="13.5" thickBot="1" x14ac:dyDescent="0.25">
      <c r="A16" s="1" t="s">
        <v>8</v>
      </c>
      <c r="B16" s="57"/>
      <c r="C16" s="2"/>
      <c r="D16" s="1" t="s">
        <v>8</v>
      </c>
      <c r="E16" s="57"/>
      <c r="F16" s="2"/>
      <c r="G16" s="2"/>
      <c r="H16" s="2"/>
      <c r="I16" s="9"/>
      <c r="J16" s="5"/>
      <c r="K16" s="4"/>
      <c r="M16" s="4"/>
    </row>
    <row r="17" spans="1:13" ht="13.5" thickBot="1" x14ac:dyDescent="0.25">
      <c r="A17" s="10" t="s">
        <v>9</v>
      </c>
      <c r="B17" s="11" t="s">
        <v>10</v>
      </c>
      <c r="C17" s="12" t="s">
        <v>11</v>
      </c>
      <c r="D17" s="10" t="s">
        <v>9</v>
      </c>
      <c r="E17" s="11" t="s">
        <v>10</v>
      </c>
      <c r="F17" s="12" t="s">
        <v>11</v>
      </c>
      <c r="G17" s="12" t="s">
        <v>12</v>
      </c>
      <c r="H17" s="13" t="s">
        <v>13</v>
      </c>
      <c r="I17" s="14" t="s">
        <v>14</v>
      </c>
      <c r="J17" s="5"/>
      <c r="K17" s="4"/>
      <c r="M17" s="4"/>
    </row>
    <row r="18" spans="1:13" x14ac:dyDescent="0.2">
      <c r="A18" s="15" t="s">
        <v>15</v>
      </c>
      <c r="B18" s="16"/>
      <c r="C18" s="17" t="s">
        <v>16</v>
      </c>
      <c r="D18" s="15" t="s">
        <v>15</v>
      </c>
      <c r="E18" s="16"/>
      <c r="F18" s="17" t="s">
        <v>16</v>
      </c>
      <c r="G18" s="18" t="str">
        <f>$E$11&amp;"-"&amp;D18&amp;"-"&amp;IF(E18="","",E18&amp;"-")&amp;F18</f>
        <v>GBP-Deposit-1D</v>
      </c>
      <c r="H18" s="19">
        <v>6.6100000000000006E-2</v>
      </c>
      <c r="I18" s="20"/>
      <c r="J18" s="5"/>
      <c r="K18" s="4"/>
      <c r="M18" s="4"/>
    </row>
    <row r="19" spans="1:13" x14ac:dyDescent="0.2">
      <c r="A19" s="15" t="s">
        <v>15</v>
      </c>
      <c r="B19" s="21"/>
      <c r="C19" s="22" t="s">
        <v>17</v>
      </c>
      <c r="D19" s="15" t="s">
        <v>15</v>
      </c>
      <c r="E19" s="21"/>
      <c r="F19" s="22" t="s">
        <v>17</v>
      </c>
      <c r="G19" s="18" t="str">
        <f t="shared" ref="G19:G44" si="0">$E$11&amp;"-"&amp;D19&amp;"-"&amp;IF(E19="","",E19&amp;"-")&amp;F19</f>
        <v>GBP-Deposit-1W</v>
      </c>
      <c r="H19" s="23">
        <v>6.59E-2</v>
      </c>
      <c r="I19" s="24"/>
      <c r="J19" s="5"/>
      <c r="K19" s="4"/>
      <c r="M19" s="4"/>
    </row>
    <row r="20" spans="1:13" x14ac:dyDescent="0.2">
      <c r="A20" s="15" t="s">
        <v>15</v>
      </c>
      <c r="B20" s="21"/>
      <c r="C20" s="22" t="s">
        <v>18</v>
      </c>
      <c r="D20" s="15" t="s">
        <v>15</v>
      </c>
      <c r="E20" s="21"/>
      <c r="F20" s="22" t="s">
        <v>18</v>
      </c>
      <c r="G20" s="18" t="str">
        <f t="shared" si="0"/>
        <v>GBP-Deposit-2W</v>
      </c>
      <c r="H20" s="23">
        <v>6.6299999999999998E-2</v>
      </c>
      <c r="I20" s="24"/>
      <c r="J20" s="5"/>
      <c r="K20" s="4"/>
      <c r="M20" s="4"/>
    </row>
    <row r="21" spans="1:13" x14ac:dyDescent="0.2">
      <c r="A21" s="15" t="s">
        <v>15</v>
      </c>
      <c r="B21" s="21"/>
      <c r="C21" s="22" t="s">
        <v>19</v>
      </c>
      <c r="D21" s="15" t="s">
        <v>15</v>
      </c>
      <c r="E21" s="21"/>
      <c r="F21" s="22" t="s">
        <v>19</v>
      </c>
      <c r="G21" s="18" t="str">
        <f t="shared" si="0"/>
        <v>GBP-Deposit-1M</v>
      </c>
      <c r="H21" s="23">
        <v>6.6600000000000006E-2</v>
      </c>
      <c r="I21" s="24"/>
      <c r="J21" s="5"/>
      <c r="K21" s="4"/>
      <c r="M21" s="4"/>
    </row>
    <row r="22" spans="1:13" x14ac:dyDescent="0.2">
      <c r="A22" s="15" t="s">
        <v>15</v>
      </c>
      <c r="B22" s="21"/>
      <c r="C22" s="22" t="s">
        <v>20</v>
      </c>
      <c r="D22" s="15" t="s">
        <v>15</v>
      </c>
      <c r="E22" s="21"/>
      <c r="F22" s="22" t="s">
        <v>20</v>
      </c>
      <c r="G22" s="18" t="str">
        <f t="shared" si="0"/>
        <v>GBP-Deposit-2M</v>
      </c>
      <c r="H22" s="23">
        <v>6.9199999999999998E-2</v>
      </c>
      <c r="I22" s="24"/>
      <c r="J22" s="5"/>
      <c r="K22" s="4"/>
      <c r="M22" s="4"/>
    </row>
    <row r="23" spans="1:13" x14ac:dyDescent="0.2">
      <c r="A23" s="15" t="s">
        <v>15</v>
      </c>
      <c r="B23" s="21"/>
      <c r="C23" s="22" t="s">
        <v>3</v>
      </c>
      <c r="D23" s="15" t="s">
        <v>15</v>
      </c>
      <c r="E23" s="21"/>
      <c r="F23" s="22" t="s">
        <v>3</v>
      </c>
      <c r="G23" s="18" t="str">
        <f t="shared" si="0"/>
        <v>GBP-Deposit-3M</v>
      </c>
      <c r="H23" s="23">
        <v>7.0199999999999999E-2</v>
      </c>
      <c r="I23" s="24"/>
      <c r="J23" s="5"/>
      <c r="K23" s="4"/>
      <c r="M23" s="4"/>
    </row>
    <row r="24" spans="1:13" x14ac:dyDescent="0.2">
      <c r="A24" s="15" t="s">
        <v>21</v>
      </c>
      <c r="B24" s="21"/>
      <c r="C24" s="22" t="s">
        <v>22</v>
      </c>
      <c r="D24" s="15" t="s">
        <v>21</v>
      </c>
      <c r="E24" s="21"/>
      <c r="F24" s="22" t="s">
        <v>22</v>
      </c>
      <c r="G24" s="18" t="str">
        <f t="shared" si="0"/>
        <v>GBP-IRSwap-3Y</v>
      </c>
      <c r="H24" s="23">
        <v>7.4300000000000005E-2</v>
      </c>
      <c r="I24" s="24"/>
      <c r="J24" s="5"/>
      <c r="K24" s="4"/>
      <c r="M24" s="4"/>
    </row>
    <row r="25" spans="1:13" x14ac:dyDescent="0.2">
      <c r="A25" s="15" t="s">
        <v>21</v>
      </c>
      <c r="B25" s="21"/>
      <c r="C25" s="22" t="s">
        <v>23</v>
      </c>
      <c r="D25" s="15" t="s">
        <v>21</v>
      </c>
      <c r="E25" s="21"/>
      <c r="F25" s="22" t="s">
        <v>23</v>
      </c>
      <c r="G25" s="18" t="str">
        <f t="shared" si="0"/>
        <v>GBP-IRSwap-4Y</v>
      </c>
      <c r="H25" s="23">
        <v>7.4399999999999994E-2</v>
      </c>
      <c r="I25" s="24"/>
      <c r="J25" s="5"/>
      <c r="K25" s="4"/>
      <c r="M25" s="4"/>
    </row>
    <row r="26" spans="1:13" x14ac:dyDescent="0.2">
      <c r="A26" s="15" t="s">
        <v>21</v>
      </c>
      <c r="B26" s="21"/>
      <c r="C26" s="22" t="s">
        <v>24</v>
      </c>
      <c r="D26" s="15" t="s">
        <v>21</v>
      </c>
      <c r="E26" s="21"/>
      <c r="F26" s="22" t="s">
        <v>24</v>
      </c>
      <c r="G26" s="18" t="str">
        <f t="shared" si="0"/>
        <v>GBP-IRSwap-5Y</v>
      </c>
      <c r="H26" s="23">
        <v>7.4399999999999994E-2</v>
      </c>
      <c r="I26" s="24"/>
      <c r="J26" s="5"/>
      <c r="K26" s="4"/>
      <c r="M26" s="4"/>
    </row>
    <row r="27" spans="1:13" x14ac:dyDescent="0.2">
      <c r="A27" s="15" t="s">
        <v>21</v>
      </c>
      <c r="B27" s="21"/>
      <c r="C27" s="22" t="s">
        <v>25</v>
      </c>
      <c r="D27" s="15" t="s">
        <v>21</v>
      </c>
      <c r="E27" s="21"/>
      <c r="F27" s="22" t="s">
        <v>25</v>
      </c>
      <c r="G27" s="18" t="str">
        <f t="shared" si="0"/>
        <v>GBP-IRSwap-6Y</v>
      </c>
      <c r="H27" s="23">
        <v>7.2900000000000006E-2</v>
      </c>
      <c r="I27" s="24"/>
      <c r="J27" s="5"/>
      <c r="K27" s="4"/>
      <c r="M27" s="4"/>
    </row>
    <row r="28" spans="1:13" x14ac:dyDescent="0.2">
      <c r="A28" s="15" t="s">
        <v>21</v>
      </c>
      <c r="B28" s="21"/>
      <c r="C28" s="22" t="s">
        <v>26</v>
      </c>
      <c r="D28" s="15" t="s">
        <v>21</v>
      </c>
      <c r="E28" s="21"/>
      <c r="F28" s="22" t="s">
        <v>26</v>
      </c>
      <c r="G28" s="18" t="str">
        <f t="shared" si="0"/>
        <v>GBP-IRSwap-7Y</v>
      </c>
      <c r="H28" s="23">
        <v>7.1400000000000005E-2</v>
      </c>
      <c r="I28" s="24"/>
      <c r="J28" s="5"/>
      <c r="K28" s="4"/>
      <c r="M28" s="4"/>
    </row>
    <row r="29" spans="1:13" x14ac:dyDescent="0.2">
      <c r="A29" s="15" t="s">
        <v>21</v>
      </c>
      <c r="B29" s="21"/>
      <c r="C29" s="22" t="s">
        <v>27</v>
      </c>
      <c r="D29" s="15" t="s">
        <v>21</v>
      </c>
      <c r="E29" s="21"/>
      <c r="F29" s="22" t="s">
        <v>27</v>
      </c>
      <c r="G29" s="18" t="str">
        <f t="shared" si="0"/>
        <v>GBP-IRSwap-8Y</v>
      </c>
      <c r="H29" s="23">
        <v>7.0699999999999999E-2</v>
      </c>
      <c r="I29" s="24"/>
      <c r="J29" s="5"/>
      <c r="K29" s="4"/>
      <c r="M29" s="4"/>
    </row>
    <row r="30" spans="1:13" x14ac:dyDescent="0.2">
      <c r="A30" s="15" t="s">
        <v>21</v>
      </c>
      <c r="B30" s="21"/>
      <c r="C30" s="22" t="s">
        <v>28</v>
      </c>
      <c r="D30" s="15" t="s">
        <v>21</v>
      </c>
      <c r="E30" s="21"/>
      <c r="F30" s="22" t="s">
        <v>28</v>
      </c>
      <c r="G30" s="18" t="str">
        <f t="shared" si="0"/>
        <v>GBP-IRSwap-9Y</v>
      </c>
      <c r="H30" s="23">
        <v>7.0000000000000007E-2</v>
      </c>
      <c r="I30" s="24"/>
      <c r="J30" s="5"/>
      <c r="K30" s="4"/>
      <c r="M30" s="4"/>
    </row>
    <row r="31" spans="1:13" x14ac:dyDescent="0.2">
      <c r="A31" s="15" t="s">
        <v>21</v>
      </c>
      <c r="B31" s="21"/>
      <c r="C31" s="22" t="s">
        <v>29</v>
      </c>
      <c r="D31" s="15" t="s">
        <v>21</v>
      </c>
      <c r="E31" s="21"/>
      <c r="F31" s="22" t="s">
        <v>29</v>
      </c>
      <c r="G31" s="18" t="str">
        <f t="shared" si="0"/>
        <v>GBP-IRSwap-10Y</v>
      </c>
      <c r="H31" s="23">
        <v>6.9400000000000003E-2</v>
      </c>
      <c r="I31" s="24"/>
      <c r="J31" s="5"/>
      <c r="K31" s="4"/>
      <c r="M31" s="4"/>
    </row>
    <row r="32" spans="1:13" x14ac:dyDescent="0.2">
      <c r="A32" s="15" t="s">
        <v>21</v>
      </c>
      <c r="B32" s="21"/>
      <c r="C32" s="22" t="s">
        <v>52</v>
      </c>
      <c r="D32" s="15" t="s">
        <v>21</v>
      </c>
      <c r="E32" s="21"/>
      <c r="F32" s="22" t="s">
        <v>52</v>
      </c>
      <c r="G32" s="18" t="str">
        <f>$E$11&amp;"-"&amp;D32&amp;"-"&amp;IF(E32="","",E32&amp;"-")&amp;F32</f>
        <v>GBP-IRSwap-12Y</v>
      </c>
      <c r="H32" s="23">
        <v>6.9400000000000003E-2</v>
      </c>
      <c r="I32" s="24"/>
      <c r="J32" s="5"/>
      <c r="K32" s="4"/>
      <c r="M32" s="4"/>
    </row>
    <row r="33" spans="1:13" x14ac:dyDescent="0.2">
      <c r="A33" s="15" t="s">
        <v>21</v>
      </c>
      <c r="B33" s="21"/>
      <c r="C33" s="22" t="s">
        <v>30</v>
      </c>
      <c r="D33" s="15" t="s">
        <v>21</v>
      </c>
      <c r="E33" s="21"/>
      <c r="F33" s="22" t="s">
        <v>30</v>
      </c>
      <c r="G33" s="18" t="str">
        <f t="shared" si="0"/>
        <v>GBP-IRSwap-15Y</v>
      </c>
      <c r="H33" s="23">
        <v>6.7900000000000002E-2</v>
      </c>
      <c r="I33" s="24"/>
      <c r="J33" s="5"/>
      <c r="K33" s="4"/>
      <c r="M33" s="4"/>
    </row>
    <row r="34" spans="1:13" x14ac:dyDescent="0.2">
      <c r="A34" s="15" t="s">
        <v>21</v>
      </c>
      <c r="B34" s="21"/>
      <c r="C34" s="22" t="s">
        <v>31</v>
      </c>
      <c r="D34" s="15" t="s">
        <v>21</v>
      </c>
      <c r="E34" s="21"/>
      <c r="F34" s="22" t="s">
        <v>31</v>
      </c>
      <c r="G34" s="18" t="str">
        <f t="shared" si="0"/>
        <v>GBP-IRSwap-20Y</v>
      </c>
      <c r="H34" s="23">
        <v>6.6799999999999998E-2</v>
      </c>
      <c r="I34" s="24"/>
      <c r="J34" s="5"/>
      <c r="K34" s="4"/>
      <c r="M34" s="4"/>
    </row>
    <row r="35" spans="1:13" x14ac:dyDescent="0.2">
      <c r="A35" s="15" t="s">
        <v>21</v>
      </c>
      <c r="B35" s="21"/>
      <c r="C35" s="22" t="s">
        <v>53</v>
      </c>
      <c r="D35" s="15" t="s">
        <v>21</v>
      </c>
      <c r="E35" s="21"/>
      <c r="F35" s="22" t="s">
        <v>53</v>
      </c>
      <c r="G35" s="18" t="str">
        <f t="shared" ref="G35:G36" si="1">$E$11&amp;"-"&amp;D35&amp;"-"&amp;IF(E35="","",E35&amp;"-")&amp;F35</f>
        <v>GBP-IRSwap-25Y</v>
      </c>
      <c r="H35" s="23">
        <v>6.6799999999999998E-2</v>
      </c>
      <c r="I35" s="24"/>
      <c r="J35" s="5"/>
      <c r="K35" s="4"/>
      <c r="L35" s="4"/>
      <c r="M35" s="4"/>
    </row>
    <row r="36" spans="1:13" x14ac:dyDescent="0.2">
      <c r="A36" s="15" t="s">
        <v>21</v>
      </c>
      <c r="B36" s="21"/>
      <c r="C36" s="22" t="s">
        <v>80</v>
      </c>
      <c r="D36" s="15" t="s">
        <v>21</v>
      </c>
      <c r="E36" s="21"/>
      <c r="F36" s="22" t="s">
        <v>80</v>
      </c>
      <c r="G36" s="18" t="str">
        <f t="shared" si="1"/>
        <v>GBP-IRSwap-30Y</v>
      </c>
      <c r="H36" s="23">
        <v>6.6799999999999998E-2</v>
      </c>
      <c r="I36" s="24"/>
      <c r="J36" s="5"/>
      <c r="K36" s="4"/>
      <c r="L36" s="4"/>
      <c r="M36" s="4"/>
    </row>
    <row r="37" spans="1:13" x14ac:dyDescent="0.2">
      <c r="A37" s="15" t="s">
        <v>32</v>
      </c>
      <c r="B37" s="22" t="s">
        <v>41</v>
      </c>
      <c r="C37" s="22">
        <v>1</v>
      </c>
      <c r="D37" s="15" t="s">
        <v>32</v>
      </c>
      <c r="E37" s="22" t="s">
        <v>41</v>
      </c>
      <c r="F37" s="22">
        <v>1</v>
      </c>
      <c r="G37" s="18" t="str">
        <f t="shared" si="0"/>
        <v>GBP-IRFuture-L-1</v>
      </c>
      <c r="H37" s="23">
        <v>6.6600000000000006E-2</v>
      </c>
      <c r="I37" s="24">
        <v>0.2</v>
      </c>
      <c r="J37" s="5"/>
      <c r="K37" s="4"/>
      <c r="L37" s="4"/>
      <c r="M37" s="4"/>
    </row>
    <row r="38" spans="1:13" x14ac:dyDescent="0.2">
      <c r="A38" s="15" t="s">
        <v>32</v>
      </c>
      <c r="B38" s="22" t="s">
        <v>41</v>
      </c>
      <c r="C38" s="22">
        <v>2</v>
      </c>
      <c r="D38" s="15" t="s">
        <v>32</v>
      </c>
      <c r="E38" s="22" t="s">
        <v>41</v>
      </c>
      <c r="F38" s="22">
        <v>2</v>
      </c>
      <c r="G38" s="18" t="str">
        <f t="shared" si="0"/>
        <v>GBP-IRFuture-L-2</v>
      </c>
      <c r="H38" s="23">
        <v>6.5600000000000006E-2</v>
      </c>
      <c r="I38" s="24">
        <v>0.2</v>
      </c>
      <c r="J38" s="5"/>
      <c r="K38" s="4"/>
      <c r="L38" s="4"/>
      <c r="M38" s="4"/>
    </row>
    <row r="39" spans="1:13" x14ac:dyDescent="0.2">
      <c r="A39" s="15" t="s">
        <v>32</v>
      </c>
      <c r="B39" s="22" t="s">
        <v>41</v>
      </c>
      <c r="C39" s="22">
        <v>3</v>
      </c>
      <c r="D39" s="15" t="s">
        <v>32</v>
      </c>
      <c r="E39" s="22" t="s">
        <v>41</v>
      </c>
      <c r="F39" s="22">
        <v>3</v>
      </c>
      <c r="G39" s="18" t="str">
        <f t="shared" si="0"/>
        <v>GBP-IRFuture-L-3</v>
      </c>
      <c r="H39" s="23">
        <v>6.7599999999999993E-2</v>
      </c>
      <c r="I39" s="24">
        <v>0.2</v>
      </c>
      <c r="J39" s="5"/>
      <c r="K39" s="4"/>
      <c r="L39" s="4"/>
      <c r="M39" s="4"/>
    </row>
    <row r="40" spans="1:13" x14ac:dyDescent="0.2">
      <c r="A40" s="15" t="s">
        <v>32</v>
      </c>
      <c r="B40" s="22" t="s">
        <v>41</v>
      </c>
      <c r="C40" s="22">
        <v>4</v>
      </c>
      <c r="D40" s="15" t="s">
        <v>32</v>
      </c>
      <c r="E40" s="22" t="s">
        <v>41</v>
      </c>
      <c r="F40" s="22">
        <v>4</v>
      </c>
      <c r="G40" s="18" t="str">
        <f t="shared" si="0"/>
        <v>GBP-IRFuture-L-4</v>
      </c>
      <c r="H40" s="23">
        <v>6.8900000000000003E-2</v>
      </c>
      <c r="I40" s="24">
        <v>0.2</v>
      </c>
      <c r="J40" s="5"/>
      <c r="K40" s="4"/>
      <c r="L40" s="4"/>
      <c r="M40" s="4"/>
    </row>
    <row r="41" spans="1:13" x14ac:dyDescent="0.2">
      <c r="A41" s="15" t="s">
        <v>32</v>
      </c>
      <c r="B41" s="22" t="s">
        <v>41</v>
      </c>
      <c r="C41" s="22">
        <v>5</v>
      </c>
      <c r="D41" s="15" t="s">
        <v>32</v>
      </c>
      <c r="E41" s="22" t="s">
        <v>41</v>
      </c>
      <c r="F41" s="22">
        <v>5</v>
      </c>
      <c r="G41" s="18" t="str">
        <f t="shared" si="0"/>
        <v>GBP-IRFuture-L-5</v>
      </c>
      <c r="H41" s="23">
        <v>6.5699999999999995E-2</v>
      </c>
      <c r="I41" s="24">
        <v>0.2</v>
      </c>
      <c r="J41" s="5"/>
      <c r="K41" s="4"/>
      <c r="L41" s="4"/>
      <c r="M41" s="4"/>
    </row>
    <row r="42" spans="1:13" x14ac:dyDescent="0.2">
      <c r="A42" s="15" t="s">
        <v>32</v>
      </c>
      <c r="B42" s="22" t="s">
        <v>41</v>
      </c>
      <c r="C42" s="22">
        <v>6</v>
      </c>
      <c r="D42" s="15" t="s">
        <v>32</v>
      </c>
      <c r="E42" s="22" t="s">
        <v>41</v>
      </c>
      <c r="F42" s="22">
        <v>6</v>
      </c>
      <c r="G42" s="18" t="str">
        <f t="shared" si="0"/>
        <v>GBP-IRFuture-L-6</v>
      </c>
      <c r="H42" s="23">
        <v>6.4399999999999999E-2</v>
      </c>
      <c r="I42" s="24">
        <v>0.2</v>
      </c>
      <c r="J42" s="5"/>
      <c r="K42" s="4"/>
      <c r="L42" s="4"/>
      <c r="M42" s="4"/>
    </row>
    <row r="43" spans="1:13" x14ac:dyDescent="0.2">
      <c r="A43" s="15" t="s">
        <v>32</v>
      </c>
      <c r="B43" s="22" t="s">
        <v>41</v>
      </c>
      <c r="C43" s="22">
        <v>7</v>
      </c>
      <c r="D43" s="15" t="s">
        <v>32</v>
      </c>
      <c r="E43" s="22" t="s">
        <v>41</v>
      </c>
      <c r="F43" s="22">
        <v>7</v>
      </c>
      <c r="G43" s="18" t="str">
        <f t="shared" si="0"/>
        <v>GBP-IRFuture-L-7</v>
      </c>
      <c r="H43" s="23">
        <v>6.2100000000000002E-2</v>
      </c>
      <c r="I43" s="24">
        <v>0.2</v>
      </c>
      <c r="J43" s="5"/>
      <c r="K43" s="4"/>
      <c r="L43" s="4"/>
      <c r="M43" s="4"/>
    </row>
    <row r="44" spans="1:13" ht="13.5" thickBot="1" x14ac:dyDescent="0.25">
      <c r="A44" s="15" t="s">
        <v>32</v>
      </c>
      <c r="B44" s="22" t="s">
        <v>41</v>
      </c>
      <c r="C44" s="25">
        <v>8</v>
      </c>
      <c r="D44" s="15" t="s">
        <v>32</v>
      </c>
      <c r="E44" s="22" t="s">
        <v>41</v>
      </c>
      <c r="F44" s="25">
        <v>8</v>
      </c>
      <c r="G44" s="18" t="str">
        <f t="shared" si="0"/>
        <v>GBP-IRFuture-L-8</v>
      </c>
      <c r="H44" s="26">
        <v>7.4399999999999994E-2</v>
      </c>
      <c r="I44" s="27">
        <v>0.2</v>
      </c>
      <c r="J44" s="5"/>
      <c r="K44" s="4"/>
      <c r="L44" s="4"/>
      <c r="M44" s="4"/>
    </row>
    <row r="45" spans="1:13" x14ac:dyDescent="0.2">
      <c r="A45" s="7"/>
      <c r="B45" s="56"/>
      <c r="C45" s="8"/>
      <c r="D45" s="7"/>
      <c r="E45" s="56"/>
      <c r="F45" s="8"/>
      <c r="G45" s="8"/>
      <c r="H45" s="8"/>
      <c r="I45" s="8"/>
      <c r="J45" s="5"/>
    </row>
    <row r="46" spans="1:13" ht="13.5" thickBot="1" x14ac:dyDescent="0.25">
      <c r="A46" s="29"/>
      <c r="B46" s="58"/>
      <c r="C46" s="30"/>
      <c r="D46" s="29"/>
      <c r="E46" s="58"/>
      <c r="F46" s="30"/>
      <c r="G46" s="30"/>
      <c r="H46" s="30"/>
      <c r="I46" s="30"/>
      <c r="J46" s="31"/>
    </row>
    <row r="47" spans="1:13" ht="13.5" thickBot="1" x14ac:dyDescent="0.25">
      <c r="D47" s="4"/>
      <c r="E47" s="59"/>
      <c r="F47" s="4"/>
      <c r="G47" s="4"/>
      <c r="H47" s="4"/>
      <c r="I47" s="4"/>
      <c r="J47" s="4"/>
    </row>
    <row r="48" spans="1:13" ht="13.5" thickBot="1" x14ac:dyDescent="0.25">
      <c r="A48" s="33" t="s">
        <v>55</v>
      </c>
      <c r="B48" s="33" t="str">
        <f ca="1">_xll.HLV5r3.Financial.Cache.CreateCurve_Old( A49:B58, HLInstruments, Rates, Spreads)</f>
        <v>Market.QR_LIVE.RateCurve.GBP-LIBOR-ISDA-1M</v>
      </c>
    </row>
    <row r="49" spans="1:2" ht="13.5" thickBot="1" x14ac:dyDescent="0.25">
      <c r="A49" s="34" t="s">
        <v>56</v>
      </c>
      <c r="B49" s="48" t="s">
        <v>0</v>
      </c>
    </row>
    <row r="50" spans="1:2" x14ac:dyDescent="0.2">
      <c r="A50" s="35" t="s">
        <v>57</v>
      </c>
      <c r="B50" s="43">
        <f ca="1">TODAY()</f>
        <v>43648</v>
      </c>
    </row>
    <row r="51" spans="1:2" x14ac:dyDescent="0.2">
      <c r="A51" s="36" t="s">
        <v>58</v>
      </c>
      <c r="B51" s="40">
        <f ca="1">B50</f>
        <v>43648</v>
      </c>
    </row>
    <row r="52" spans="1:2" x14ac:dyDescent="0.2">
      <c r="A52" s="37" t="s">
        <v>59</v>
      </c>
      <c r="B52" s="41" t="s">
        <v>130</v>
      </c>
    </row>
    <row r="53" spans="1:2" x14ac:dyDescent="0.2">
      <c r="A53" s="36" t="s">
        <v>4</v>
      </c>
      <c r="B53" s="42" t="s">
        <v>63</v>
      </c>
    </row>
    <row r="54" spans="1:2" x14ac:dyDescent="0.2">
      <c r="A54" s="36" t="s">
        <v>60</v>
      </c>
      <c r="B54" s="41" t="s">
        <v>19</v>
      </c>
    </row>
    <row r="55" spans="1:2" x14ac:dyDescent="0.2">
      <c r="A55" s="36" t="s">
        <v>5</v>
      </c>
      <c r="B55" s="41" t="str">
        <f>B53&amp;"-"&amp;B54</f>
        <v>GBP-LIBOR-ISDA-1M</v>
      </c>
    </row>
    <row r="56" spans="1:2" x14ac:dyDescent="0.2">
      <c r="A56" s="36" t="s">
        <v>92</v>
      </c>
      <c r="B56" s="41">
        <v>0</v>
      </c>
    </row>
    <row r="57" spans="1:2" x14ac:dyDescent="0.2">
      <c r="A57" s="36" t="s">
        <v>6</v>
      </c>
      <c r="B57" s="41" t="s">
        <v>91</v>
      </c>
    </row>
    <row r="58" spans="1:2" ht="13.5" thickBot="1" x14ac:dyDescent="0.25">
      <c r="A58" s="38" t="s">
        <v>1</v>
      </c>
      <c r="B58" s="44" t="s">
        <v>40</v>
      </c>
    </row>
    <row r="59" spans="1:2" x14ac:dyDescent="0.2">
      <c r="A59" s="37" t="s">
        <v>83</v>
      </c>
      <c r="B59" s="41">
        <v>7200</v>
      </c>
    </row>
    <row r="60" spans="1:2" ht="13.5" thickBot="1" x14ac:dyDescent="0.25">
      <c r="A60" s="39" t="s">
        <v>82</v>
      </c>
      <c r="B60" s="45" t="str">
        <f ca="1">B48</f>
        <v>Market.QR_LIVE.RateCurve.GBP-LIBOR-ISDA-1M</v>
      </c>
    </row>
    <row r="61" spans="1:2" x14ac:dyDescent="0.2">
      <c r="A61" s="47"/>
      <c r="B61" s="46"/>
    </row>
  </sheetData>
  <protectedRanges>
    <protectedRange sqref="H10" name="Range2_1_1_1_1"/>
    <protectedRange sqref="E10 B10 B57" name="Range2_1_1_1_2"/>
  </protectedRanges>
  <phoneticPr fontId="4" type="noConversion"/>
  <dataValidations count="7">
    <dataValidation type="list" allowBlank="1" showInputMessage="1" showErrorMessage="1" sqref="H11 E11 B11 B58" xr:uid="{00000000-0002-0000-0300-000000000000}">
      <formula1>Currency</formula1>
    </dataValidation>
    <dataValidation type="list" allowBlank="1" showInputMessage="1" showErrorMessage="1" sqref="H10 E10 B10 B57" xr:uid="{00000000-0002-0000-0300-000001000000}">
      <formula1>Algorithms</formula1>
    </dataValidation>
    <dataValidation type="list" allowBlank="1" showInputMessage="1" showErrorMessage="1" sqref="H6" xr:uid="{00000000-0002-0000-0300-000002000000}">
      <formula1>"NAB, LIBOR"</formula1>
    </dataValidation>
    <dataValidation type="list" allowBlank="1" showInputMessage="1" showErrorMessage="1" sqref="H7" xr:uid="{00000000-0002-0000-0300-000003000000}">
      <formula1>"SENIOR"</formula1>
    </dataValidation>
    <dataValidation type="list" allowBlank="1" showInputMessage="1" showErrorMessage="1" sqref="E7 B7 B54" xr:uid="{00000000-0002-0000-0300-000004000000}">
      <formula1>"1D,1M,3M,6M"</formula1>
    </dataValidation>
    <dataValidation type="list" allowBlank="1" showInputMessage="1" showErrorMessage="1" sqref="E6 B6 B53" xr:uid="{00000000-0002-0000-0300-000005000000}">
      <formula1>RateIndex</formula1>
    </dataValidation>
    <dataValidation type="list" allowBlank="1" showInputMessage="1" showErrorMessage="1" sqref="E2 H2 B2 B49" xr:uid="{00000000-0002-0000-0300-000006000000}">
      <formula1>"RateCurve, DiscountCurve, InflationCurve, RateSpreadCurve"</formula1>
    </dataValidation>
  </dataValidations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61"/>
  <sheetViews>
    <sheetView workbookViewId="0">
      <selection activeCell="B49" sqref="B49"/>
    </sheetView>
  </sheetViews>
  <sheetFormatPr defaultRowHeight="12.75" x14ac:dyDescent="0.2"/>
  <cols>
    <col min="1" max="1" width="21" bestFit="1" customWidth="1"/>
    <col min="2" max="2" width="46.42578125" bestFit="1" customWidth="1"/>
    <col min="3" max="3" width="7.42578125" bestFit="1" customWidth="1"/>
    <col min="4" max="4" width="30.5703125" bestFit="1" customWidth="1"/>
    <col min="5" max="5" width="46.42578125" style="60" bestFit="1" customWidth="1"/>
  </cols>
  <sheetData>
    <row r="1" spans="1:10" ht="13.5" thickBot="1" x14ac:dyDescent="0.25">
      <c r="A1" s="33" t="s">
        <v>55</v>
      </c>
      <c r="B1" s="33" t="str">
        <f ca="1">_xll.HLV5r3.Financial.Cache.CreateCurve_Old(A2:B11, A18:A44, B18:B44, C18:C44)</f>
        <v>Market.QR_LIVE.RateCurve.GBP-LIBOR-BBA-3M</v>
      </c>
      <c r="C1" s="8"/>
      <c r="D1" s="33" t="s">
        <v>55</v>
      </c>
      <c r="E1" s="33" t="str">
        <f ca="1">_xll.HLV5r3.Financial.Cache.CreateCurve_Old( D2:E11, D18:D44, E18:E44, F18:F44)</f>
        <v>Market.QR_LIVE.RateCurve.GBP-LIBOR-BBA-6M</v>
      </c>
      <c r="F1" s="8"/>
      <c r="G1" s="3"/>
      <c r="H1" s="4"/>
      <c r="I1" s="4"/>
      <c r="J1" s="4"/>
    </row>
    <row r="2" spans="1:10" ht="13.5" thickBot="1" x14ac:dyDescent="0.25">
      <c r="A2" s="34" t="s">
        <v>56</v>
      </c>
      <c r="B2" s="48" t="s">
        <v>0</v>
      </c>
      <c r="C2" s="8"/>
      <c r="D2" s="34" t="s">
        <v>56</v>
      </c>
      <c r="E2" s="48" t="s">
        <v>0</v>
      </c>
      <c r="F2" s="8"/>
      <c r="G2" s="5"/>
      <c r="H2" s="4"/>
      <c r="I2" s="4"/>
      <c r="J2" s="4"/>
    </row>
    <row r="3" spans="1:10" x14ac:dyDescent="0.2">
      <c r="A3" s="35" t="s">
        <v>57</v>
      </c>
      <c r="B3" s="43">
        <f ca="1">TODAY()</f>
        <v>43648</v>
      </c>
      <c r="C3" s="8"/>
      <c r="D3" s="35" t="s">
        <v>57</v>
      </c>
      <c r="E3" s="43">
        <f ca="1">TODAY()</f>
        <v>43648</v>
      </c>
      <c r="F3" s="8"/>
      <c r="G3" s="5"/>
      <c r="H3" s="4"/>
      <c r="I3" s="4"/>
      <c r="J3" s="4"/>
    </row>
    <row r="4" spans="1:10" x14ac:dyDescent="0.2">
      <c r="A4" s="36" t="s">
        <v>58</v>
      </c>
      <c r="B4" s="40">
        <f ca="1">B3</f>
        <v>43648</v>
      </c>
      <c r="C4" s="8"/>
      <c r="D4" s="36" t="s">
        <v>58</v>
      </c>
      <c r="E4" s="40">
        <f ca="1">E3</f>
        <v>43648</v>
      </c>
      <c r="F4" s="8"/>
      <c r="G4" s="5"/>
      <c r="H4" s="4"/>
      <c r="I4" s="4"/>
      <c r="J4" s="6"/>
    </row>
    <row r="5" spans="1:10" x14ac:dyDescent="0.2">
      <c r="A5" s="37" t="s">
        <v>59</v>
      </c>
      <c r="B5" s="41" t="s">
        <v>130</v>
      </c>
      <c r="C5" s="8"/>
      <c r="D5" s="37" t="s">
        <v>59</v>
      </c>
      <c r="E5" s="41" t="s">
        <v>130</v>
      </c>
      <c r="F5" s="8"/>
      <c r="G5" s="5"/>
      <c r="H5" s="4"/>
      <c r="I5" s="4"/>
      <c r="J5" s="4"/>
    </row>
    <row r="6" spans="1:10" x14ac:dyDescent="0.2">
      <c r="A6" s="36" t="s">
        <v>4</v>
      </c>
      <c r="B6" s="42" t="s">
        <v>137</v>
      </c>
      <c r="C6" s="8"/>
      <c r="D6" s="36" t="s">
        <v>4</v>
      </c>
      <c r="E6" s="42" t="s">
        <v>137</v>
      </c>
      <c r="F6" s="8"/>
      <c r="G6" s="5"/>
      <c r="H6" s="4"/>
      <c r="J6" s="4"/>
    </row>
    <row r="7" spans="1:10" x14ac:dyDescent="0.2">
      <c r="A7" s="36" t="s">
        <v>60</v>
      </c>
      <c r="B7" s="41" t="s">
        <v>3</v>
      </c>
      <c r="C7" s="8"/>
      <c r="D7" s="36" t="s">
        <v>60</v>
      </c>
      <c r="E7" s="41" t="s">
        <v>39</v>
      </c>
      <c r="F7" s="8"/>
      <c r="G7" s="5"/>
      <c r="H7" s="4"/>
      <c r="J7" s="4"/>
    </row>
    <row r="8" spans="1:10" x14ac:dyDescent="0.2">
      <c r="A8" s="36" t="s">
        <v>5</v>
      </c>
      <c r="B8" s="41" t="str">
        <f>B6&amp;"-"&amp;B7</f>
        <v>GBP-LIBOR-BBA-3M</v>
      </c>
      <c r="C8" s="8"/>
      <c r="D8" s="36" t="s">
        <v>5</v>
      </c>
      <c r="E8" s="41" t="str">
        <f>E6&amp;"-"&amp;E7</f>
        <v>GBP-LIBOR-BBA-6M</v>
      </c>
      <c r="F8" s="8"/>
      <c r="G8" s="5"/>
      <c r="H8" s="4"/>
      <c r="J8" s="4"/>
    </row>
    <row r="9" spans="1:10" x14ac:dyDescent="0.2">
      <c r="A9" s="36" t="s">
        <v>92</v>
      </c>
      <c r="B9" s="41">
        <v>0</v>
      </c>
      <c r="C9" s="8"/>
      <c r="D9" s="36" t="s">
        <v>92</v>
      </c>
      <c r="E9" s="41">
        <v>0</v>
      </c>
      <c r="F9" s="8"/>
      <c r="G9" s="5"/>
      <c r="H9" s="4"/>
      <c r="J9" s="4"/>
    </row>
    <row r="10" spans="1:10" x14ac:dyDescent="0.2">
      <c r="A10" s="36" t="s">
        <v>6</v>
      </c>
      <c r="B10" s="41" t="s">
        <v>91</v>
      </c>
      <c r="C10" s="8"/>
      <c r="D10" s="36" t="s">
        <v>6</v>
      </c>
      <c r="E10" s="41" t="s">
        <v>91</v>
      </c>
      <c r="F10" s="8"/>
      <c r="G10" s="5"/>
      <c r="H10" s="4"/>
      <c r="J10" s="4"/>
    </row>
    <row r="11" spans="1:10" ht="13.5" thickBot="1" x14ac:dyDescent="0.25">
      <c r="A11" s="38" t="s">
        <v>1</v>
      </c>
      <c r="B11" s="44" t="s">
        <v>40</v>
      </c>
      <c r="C11" s="8"/>
      <c r="D11" s="38" t="s">
        <v>1</v>
      </c>
      <c r="E11" s="44" t="s">
        <v>40</v>
      </c>
      <c r="F11" s="8"/>
      <c r="G11" s="5"/>
      <c r="H11" s="4"/>
      <c r="J11" s="4"/>
    </row>
    <row r="12" spans="1:10" x14ac:dyDescent="0.2">
      <c r="A12" s="37" t="s">
        <v>83</v>
      </c>
      <c r="B12" s="41">
        <v>7200</v>
      </c>
      <c r="C12" s="8"/>
      <c r="D12" s="37" t="s">
        <v>83</v>
      </c>
      <c r="E12" s="41">
        <v>7200</v>
      </c>
      <c r="F12" s="8"/>
      <c r="G12" s="5"/>
      <c r="H12" s="4"/>
      <c r="J12" s="4"/>
    </row>
    <row r="13" spans="1:10" ht="13.5" thickBot="1" x14ac:dyDescent="0.25">
      <c r="A13" s="39" t="s">
        <v>82</v>
      </c>
      <c r="B13" s="45" t="str">
        <f ca="1">B1</f>
        <v>Market.QR_LIVE.RateCurve.GBP-LIBOR-BBA-3M</v>
      </c>
      <c r="C13" s="8"/>
      <c r="D13" s="39" t="s">
        <v>82</v>
      </c>
      <c r="E13" s="45" t="str">
        <f ca="1">E1</f>
        <v>Market.QR_LIVE.RateCurve.GBP-LIBOR-BBA-6M</v>
      </c>
      <c r="F13" s="8"/>
      <c r="G13" s="5"/>
      <c r="H13" s="4"/>
      <c r="J13" s="4"/>
    </row>
    <row r="14" spans="1:10" x14ac:dyDescent="0.2">
      <c r="A14" s="47"/>
      <c r="B14" s="46"/>
      <c r="C14" s="8"/>
      <c r="D14" s="47"/>
      <c r="E14" s="46"/>
      <c r="F14" s="8"/>
      <c r="G14" s="5"/>
      <c r="H14" s="4"/>
      <c r="J14" s="4"/>
    </row>
    <row r="15" spans="1:10" ht="13.5" thickBot="1" x14ac:dyDescent="0.25">
      <c r="A15" s="7"/>
      <c r="B15" s="56"/>
      <c r="C15" s="8"/>
      <c r="D15" s="7"/>
      <c r="E15" s="56"/>
      <c r="F15" s="8"/>
      <c r="G15" s="5"/>
      <c r="H15" s="4"/>
      <c r="J15" s="4"/>
    </row>
    <row r="16" spans="1:10" ht="13.5" thickBot="1" x14ac:dyDescent="0.25">
      <c r="A16" s="1" t="s">
        <v>8</v>
      </c>
      <c r="B16" s="57"/>
      <c r="C16" s="2"/>
      <c r="D16" s="1" t="s">
        <v>8</v>
      </c>
      <c r="E16" s="57"/>
      <c r="F16" s="2"/>
      <c r="G16" s="5"/>
      <c r="H16" s="4"/>
      <c r="J16" s="4"/>
    </row>
    <row r="17" spans="1:10" ht="13.5" thickBot="1" x14ac:dyDescent="0.25">
      <c r="A17" s="10" t="s">
        <v>9</v>
      </c>
      <c r="B17" s="11" t="s">
        <v>10</v>
      </c>
      <c r="C17" s="12" t="s">
        <v>11</v>
      </c>
      <c r="D17" s="10" t="s">
        <v>9</v>
      </c>
      <c r="E17" s="11" t="s">
        <v>10</v>
      </c>
      <c r="F17" s="12" t="s">
        <v>11</v>
      </c>
      <c r="G17" s="5"/>
      <c r="H17" s="4"/>
      <c r="J17" s="4"/>
    </row>
    <row r="18" spans="1:10" x14ac:dyDescent="0.2">
      <c r="A18" s="15" t="s">
        <v>138</v>
      </c>
      <c r="B18" s="16">
        <v>6.6100000000000006E-2</v>
      </c>
      <c r="C18" s="17"/>
      <c r="D18" s="15" t="s">
        <v>138</v>
      </c>
      <c r="E18" s="16">
        <v>6.6100000000000006E-2</v>
      </c>
      <c r="F18" s="17"/>
      <c r="G18" s="5"/>
      <c r="H18" s="4"/>
      <c r="J18" s="4"/>
    </row>
    <row r="19" spans="1:10" x14ac:dyDescent="0.2">
      <c r="A19" s="15" t="s">
        <v>139</v>
      </c>
      <c r="B19" s="21">
        <v>6.59E-2</v>
      </c>
      <c r="C19" s="22"/>
      <c r="D19" s="15" t="s">
        <v>139</v>
      </c>
      <c r="E19" s="21">
        <v>6.59E-2</v>
      </c>
      <c r="F19" s="22"/>
      <c r="G19" s="5"/>
      <c r="H19" s="4"/>
      <c r="J19" s="4"/>
    </row>
    <row r="20" spans="1:10" x14ac:dyDescent="0.2">
      <c r="A20" s="15" t="s">
        <v>140</v>
      </c>
      <c r="B20" s="21">
        <v>6.6299999999999998E-2</v>
      </c>
      <c r="C20" s="22"/>
      <c r="D20" s="15" t="s">
        <v>140</v>
      </c>
      <c r="E20" s="21">
        <v>6.6299999999999998E-2</v>
      </c>
      <c r="F20" s="22"/>
      <c r="G20" s="5"/>
      <c r="H20" s="4"/>
      <c r="J20" s="4"/>
    </row>
    <row r="21" spans="1:10" x14ac:dyDescent="0.2">
      <c r="A21" s="15" t="s">
        <v>141</v>
      </c>
      <c r="B21" s="21">
        <v>6.6600000000000006E-2</v>
      </c>
      <c r="C21" s="22"/>
      <c r="D21" s="15" t="s">
        <v>141</v>
      </c>
      <c r="E21" s="21">
        <v>6.6600000000000006E-2</v>
      </c>
      <c r="F21" s="22"/>
      <c r="G21" s="5"/>
      <c r="H21" s="4"/>
      <c r="J21" s="4"/>
    </row>
    <row r="22" spans="1:10" x14ac:dyDescent="0.2">
      <c r="A22" s="15" t="s">
        <v>142</v>
      </c>
      <c r="B22" s="21">
        <v>6.9199999999999998E-2</v>
      </c>
      <c r="C22" s="22"/>
      <c r="D22" s="15" t="s">
        <v>142</v>
      </c>
      <c r="E22" s="21">
        <v>6.9199999999999998E-2</v>
      </c>
      <c r="F22" s="22"/>
      <c r="G22" s="5"/>
      <c r="H22" s="4"/>
      <c r="J22" s="4"/>
    </row>
    <row r="23" spans="1:10" x14ac:dyDescent="0.2">
      <c r="A23" s="15" t="s">
        <v>143</v>
      </c>
      <c r="B23" s="21">
        <v>7.0199999999999999E-2</v>
      </c>
      <c r="C23" s="22"/>
      <c r="D23" s="15" t="s">
        <v>143</v>
      </c>
      <c r="E23" s="21">
        <v>7.0199999999999999E-2</v>
      </c>
      <c r="F23" s="22"/>
      <c r="G23" s="5"/>
      <c r="H23" s="4"/>
      <c r="J23" s="4"/>
    </row>
    <row r="24" spans="1:10" x14ac:dyDescent="0.2">
      <c r="A24" s="15" t="s">
        <v>144</v>
      </c>
      <c r="B24" s="21">
        <v>7.4300000000000005E-2</v>
      </c>
      <c r="C24" s="22"/>
      <c r="D24" s="15" t="s">
        <v>144</v>
      </c>
      <c r="E24" s="21">
        <v>7.4300000000000005E-2</v>
      </c>
      <c r="F24" s="22"/>
      <c r="G24" s="5"/>
      <c r="H24" s="4"/>
      <c r="J24" s="4"/>
    </row>
    <row r="25" spans="1:10" x14ac:dyDescent="0.2">
      <c r="A25" s="15" t="s">
        <v>145</v>
      </c>
      <c r="B25" s="21">
        <v>7.4399999999999994E-2</v>
      </c>
      <c r="C25" s="22"/>
      <c r="D25" s="15" t="s">
        <v>145</v>
      </c>
      <c r="E25" s="21">
        <v>7.4399999999999994E-2</v>
      </c>
      <c r="F25" s="22"/>
      <c r="G25" s="5"/>
      <c r="H25" s="4"/>
      <c r="J25" s="4"/>
    </row>
    <row r="26" spans="1:10" x14ac:dyDescent="0.2">
      <c r="A26" s="15" t="s">
        <v>146</v>
      </c>
      <c r="B26" s="21">
        <v>7.4399999999999994E-2</v>
      </c>
      <c r="C26" s="22"/>
      <c r="D26" s="15" t="s">
        <v>146</v>
      </c>
      <c r="E26" s="21">
        <v>7.4399999999999994E-2</v>
      </c>
      <c r="F26" s="22"/>
      <c r="G26" s="5"/>
      <c r="H26" s="4"/>
      <c r="J26" s="4"/>
    </row>
    <row r="27" spans="1:10" x14ac:dyDescent="0.2">
      <c r="A27" s="15" t="s">
        <v>147</v>
      </c>
      <c r="B27" s="21">
        <v>7.2900000000000006E-2</v>
      </c>
      <c r="C27" s="22"/>
      <c r="D27" s="15" t="s">
        <v>147</v>
      </c>
      <c r="E27" s="21">
        <v>7.2900000000000006E-2</v>
      </c>
      <c r="F27" s="22"/>
      <c r="G27" s="5"/>
      <c r="H27" s="4"/>
      <c r="J27" s="4"/>
    </row>
    <row r="28" spans="1:10" x14ac:dyDescent="0.2">
      <c r="A28" s="15" t="s">
        <v>148</v>
      </c>
      <c r="B28" s="21">
        <v>7.1400000000000005E-2</v>
      </c>
      <c r="C28" s="22"/>
      <c r="D28" s="15" t="s">
        <v>148</v>
      </c>
      <c r="E28" s="21">
        <v>7.1400000000000005E-2</v>
      </c>
      <c r="F28" s="22"/>
      <c r="G28" s="5"/>
      <c r="H28" s="4"/>
      <c r="J28" s="4"/>
    </row>
    <row r="29" spans="1:10" x14ac:dyDescent="0.2">
      <c r="A29" s="15" t="s">
        <v>149</v>
      </c>
      <c r="B29" s="21">
        <v>7.0699999999999999E-2</v>
      </c>
      <c r="C29" s="22"/>
      <c r="D29" s="15" t="s">
        <v>149</v>
      </c>
      <c r="E29" s="21">
        <v>7.0699999999999999E-2</v>
      </c>
      <c r="F29" s="22"/>
      <c r="G29" s="5"/>
      <c r="H29" s="4"/>
      <c r="J29" s="4"/>
    </row>
    <row r="30" spans="1:10" x14ac:dyDescent="0.2">
      <c r="A30" s="15" t="s">
        <v>150</v>
      </c>
      <c r="B30" s="21">
        <v>7.0000000000000007E-2</v>
      </c>
      <c r="C30" s="22"/>
      <c r="D30" s="15" t="s">
        <v>150</v>
      </c>
      <c r="E30" s="21">
        <v>7.0000000000000007E-2</v>
      </c>
      <c r="F30" s="22"/>
      <c r="G30" s="5"/>
      <c r="H30" s="4"/>
      <c r="J30" s="4"/>
    </row>
    <row r="31" spans="1:10" x14ac:dyDescent="0.2">
      <c r="A31" s="15" t="s">
        <v>151</v>
      </c>
      <c r="B31" s="21">
        <v>6.9400000000000003E-2</v>
      </c>
      <c r="C31" s="22"/>
      <c r="D31" s="15" t="s">
        <v>151</v>
      </c>
      <c r="E31" s="21">
        <v>6.9400000000000003E-2</v>
      </c>
      <c r="F31" s="22"/>
      <c r="G31" s="5"/>
      <c r="H31" s="4"/>
      <c r="J31" s="4"/>
    </row>
    <row r="32" spans="1:10" x14ac:dyDescent="0.2">
      <c r="A32" s="15" t="s">
        <v>152</v>
      </c>
      <c r="B32" s="21">
        <v>6.9400000000000003E-2</v>
      </c>
      <c r="C32" s="22"/>
      <c r="D32" s="15" t="s">
        <v>152</v>
      </c>
      <c r="E32" s="21">
        <v>6.9400000000000003E-2</v>
      </c>
      <c r="F32" s="22"/>
      <c r="G32" s="5"/>
      <c r="H32" s="4"/>
      <c r="J32" s="4"/>
    </row>
    <row r="33" spans="1:10" x14ac:dyDescent="0.2">
      <c r="A33" s="15" t="s">
        <v>153</v>
      </c>
      <c r="B33" s="21">
        <v>6.7900000000000002E-2</v>
      </c>
      <c r="C33" s="22"/>
      <c r="D33" s="15" t="s">
        <v>153</v>
      </c>
      <c r="E33" s="21">
        <v>6.7900000000000002E-2</v>
      </c>
      <c r="F33" s="22"/>
      <c r="G33" s="5"/>
      <c r="H33" s="4"/>
      <c r="J33" s="4"/>
    </row>
    <row r="34" spans="1:10" x14ac:dyDescent="0.2">
      <c r="A34" s="15" t="s">
        <v>154</v>
      </c>
      <c r="B34" s="21">
        <v>6.6799999999999998E-2</v>
      </c>
      <c r="C34" s="22"/>
      <c r="D34" s="15" t="s">
        <v>154</v>
      </c>
      <c r="E34" s="21">
        <v>6.6799999999999998E-2</v>
      </c>
      <c r="F34" s="22"/>
      <c r="G34" s="5"/>
      <c r="H34" s="4"/>
      <c r="J34" s="4"/>
    </row>
    <row r="35" spans="1:10" x14ac:dyDescent="0.2">
      <c r="A35" s="15" t="s">
        <v>155</v>
      </c>
      <c r="B35" s="21">
        <v>6.6799999999999998E-2</v>
      </c>
      <c r="C35" s="22"/>
      <c r="D35" s="15" t="s">
        <v>155</v>
      </c>
      <c r="E35" s="21">
        <v>6.6799999999999998E-2</v>
      </c>
      <c r="F35" s="22"/>
      <c r="G35" s="5"/>
      <c r="H35" s="4"/>
      <c r="I35" s="4"/>
      <c r="J35" s="4"/>
    </row>
    <row r="36" spans="1:10" x14ac:dyDescent="0.2">
      <c r="A36" s="15" t="s">
        <v>156</v>
      </c>
      <c r="B36" s="21">
        <v>6.6799999999999998E-2</v>
      </c>
      <c r="C36" s="22"/>
      <c r="D36" s="15" t="s">
        <v>156</v>
      </c>
      <c r="E36" s="21">
        <v>6.6799999999999998E-2</v>
      </c>
      <c r="F36" s="22"/>
      <c r="G36" s="5"/>
      <c r="H36" s="4"/>
      <c r="I36" s="4"/>
      <c r="J36" s="4"/>
    </row>
    <row r="37" spans="1:10" x14ac:dyDescent="0.2">
      <c r="A37" s="15" t="s">
        <v>157</v>
      </c>
      <c r="B37" s="22">
        <v>6.6600000000000006E-2</v>
      </c>
      <c r="C37" s="22">
        <v>0.2</v>
      </c>
      <c r="D37" s="15" t="s">
        <v>157</v>
      </c>
      <c r="E37" s="22">
        <v>6.6600000000000006E-2</v>
      </c>
      <c r="F37" s="22">
        <v>0.2</v>
      </c>
      <c r="G37" s="5"/>
      <c r="H37" s="4"/>
      <c r="I37" s="4"/>
      <c r="J37" s="4"/>
    </row>
    <row r="38" spans="1:10" x14ac:dyDescent="0.2">
      <c r="A38" s="15" t="s">
        <v>158</v>
      </c>
      <c r="B38" s="22">
        <v>6.5600000000000006E-2</v>
      </c>
      <c r="C38" s="22">
        <v>0.2</v>
      </c>
      <c r="D38" s="15" t="s">
        <v>158</v>
      </c>
      <c r="E38" s="22">
        <v>6.5600000000000006E-2</v>
      </c>
      <c r="F38" s="22">
        <v>0.2</v>
      </c>
      <c r="G38" s="5"/>
      <c r="H38" s="4"/>
      <c r="I38" s="4"/>
      <c r="J38" s="4"/>
    </row>
    <row r="39" spans="1:10" x14ac:dyDescent="0.2">
      <c r="A39" s="15" t="s">
        <v>159</v>
      </c>
      <c r="B39" s="22">
        <v>6.7599999999999993E-2</v>
      </c>
      <c r="C39" s="22">
        <v>0.2</v>
      </c>
      <c r="D39" s="15" t="s">
        <v>159</v>
      </c>
      <c r="E39" s="22">
        <v>6.7599999999999993E-2</v>
      </c>
      <c r="F39" s="22">
        <v>0.2</v>
      </c>
      <c r="G39" s="5"/>
      <c r="H39" s="4"/>
      <c r="I39" s="4"/>
      <c r="J39" s="4"/>
    </row>
    <row r="40" spans="1:10" x14ac:dyDescent="0.2">
      <c r="A40" s="15" t="s">
        <v>160</v>
      </c>
      <c r="B40" s="22">
        <v>6.8900000000000003E-2</v>
      </c>
      <c r="C40" s="22">
        <v>0.2</v>
      </c>
      <c r="D40" s="15" t="s">
        <v>160</v>
      </c>
      <c r="E40" s="22">
        <v>6.8900000000000003E-2</v>
      </c>
      <c r="F40" s="22">
        <v>0.2</v>
      </c>
      <c r="G40" s="5"/>
      <c r="H40" s="4"/>
      <c r="I40" s="4"/>
      <c r="J40" s="4"/>
    </row>
    <row r="41" spans="1:10" x14ac:dyDescent="0.2">
      <c r="A41" s="15" t="s">
        <v>161</v>
      </c>
      <c r="B41" s="22">
        <v>6.5699999999999995E-2</v>
      </c>
      <c r="C41" s="22">
        <v>0.2</v>
      </c>
      <c r="D41" s="15" t="s">
        <v>161</v>
      </c>
      <c r="E41" s="22">
        <v>6.5699999999999995E-2</v>
      </c>
      <c r="F41" s="22">
        <v>0.2</v>
      </c>
      <c r="G41" s="5"/>
      <c r="H41" s="4"/>
      <c r="I41" s="4"/>
      <c r="J41" s="4"/>
    </row>
    <row r="42" spans="1:10" x14ac:dyDescent="0.2">
      <c r="A42" s="15" t="s">
        <v>162</v>
      </c>
      <c r="B42" s="22">
        <v>6.4399999999999999E-2</v>
      </c>
      <c r="C42" s="22">
        <v>0.2</v>
      </c>
      <c r="D42" s="15" t="s">
        <v>162</v>
      </c>
      <c r="E42" s="22">
        <v>6.4399999999999999E-2</v>
      </c>
      <c r="F42" s="22">
        <v>0.2</v>
      </c>
      <c r="G42" s="5"/>
      <c r="H42" s="4"/>
      <c r="I42" s="4"/>
      <c r="J42" s="4"/>
    </row>
    <row r="43" spans="1:10" x14ac:dyDescent="0.2">
      <c r="A43" s="15" t="s">
        <v>163</v>
      </c>
      <c r="B43" s="22">
        <v>6.2100000000000002E-2</v>
      </c>
      <c r="C43" s="22">
        <v>0.2</v>
      </c>
      <c r="D43" s="15" t="s">
        <v>163</v>
      </c>
      <c r="E43" s="22">
        <v>6.2100000000000002E-2</v>
      </c>
      <c r="F43" s="22">
        <v>0.2</v>
      </c>
      <c r="G43" s="5"/>
      <c r="H43" s="4"/>
      <c r="I43" s="4"/>
      <c r="J43" s="4"/>
    </row>
    <row r="44" spans="1:10" ht="13.5" thickBot="1" x14ac:dyDescent="0.25">
      <c r="A44" s="15" t="s">
        <v>164</v>
      </c>
      <c r="B44" s="22">
        <v>7.4399999999999994E-2</v>
      </c>
      <c r="C44" s="25">
        <v>0.2</v>
      </c>
      <c r="D44" s="15" t="s">
        <v>164</v>
      </c>
      <c r="E44" s="22">
        <v>7.4399999999999994E-2</v>
      </c>
      <c r="F44" s="25">
        <v>0.2</v>
      </c>
      <c r="G44" s="5"/>
      <c r="H44" s="4"/>
      <c r="I44" s="4"/>
      <c r="J44" s="4"/>
    </row>
    <row r="45" spans="1:10" x14ac:dyDescent="0.2">
      <c r="A45" s="7"/>
      <c r="B45" s="56"/>
      <c r="C45" s="8"/>
      <c r="D45" s="7"/>
      <c r="E45" s="56"/>
      <c r="F45" s="8"/>
      <c r="G45" s="5"/>
    </row>
    <row r="46" spans="1:10" ht="13.5" thickBot="1" x14ac:dyDescent="0.25">
      <c r="A46" s="29"/>
      <c r="B46" s="58"/>
      <c r="C46" s="30"/>
      <c r="D46" s="29"/>
      <c r="E46" s="58"/>
      <c r="F46" s="30"/>
      <c r="G46" s="31"/>
    </row>
    <row r="47" spans="1:10" ht="13.5" thickBot="1" x14ac:dyDescent="0.25">
      <c r="D47" s="4"/>
      <c r="E47" s="59"/>
      <c r="F47" s="4"/>
      <c r="G47" s="4"/>
    </row>
    <row r="48" spans="1:10" ht="13.5" thickBot="1" x14ac:dyDescent="0.25">
      <c r="A48" s="33" t="s">
        <v>55</v>
      </c>
      <c r="B48" s="33" t="str">
        <f ca="1">_xll.HLV5r3.Financial.Cache.CreateCurve_Old( A49:B58, D18:D44, E18:E44, F18:F44)</f>
        <v>Market.QR_LIVE.RateCurve.GBP-LIBOR-BBA-1M</v>
      </c>
    </row>
    <row r="49" spans="1:2" ht="13.5" thickBot="1" x14ac:dyDescent="0.25">
      <c r="A49" s="34" t="s">
        <v>56</v>
      </c>
      <c r="B49" s="48" t="s">
        <v>0</v>
      </c>
    </row>
    <row r="50" spans="1:2" x14ac:dyDescent="0.2">
      <c r="A50" s="35" t="s">
        <v>57</v>
      </c>
      <c r="B50" s="43">
        <f ca="1">TODAY()</f>
        <v>43648</v>
      </c>
    </row>
    <row r="51" spans="1:2" x14ac:dyDescent="0.2">
      <c r="A51" s="36" t="s">
        <v>58</v>
      </c>
      <c r="B51" s="40">
        <f ca="1">B50</f>
        <v>43648</v>
      </c>
    </row>
    <row r="52" spans="1:2" x14ac:dyDescent="0.2">
      <c r="A52" s="37" t="s">
        <v>59</v>
      </c>
      <c r="B52" s="41" t="s">
        <v>130</v>
      </c>
    </row>
    <row r="53" spans="1:2" x14ac:dyDescent="0.2">
      <c r="A53" s="36" t="s">
        <v>4</v>
      </c>
      <c r="B53" s="42" t="s">
        <v>137</v>
      </c>
    </row>
    <row r="54" spans="1:2" x14ac:dyDescent="0.2">
      <c r="A54" s="36" t="s">
        <v>60</v>
      </c>
      <c r="B54" s="41" t="s">
        <v>19</v>
      </c>
    </row>
    <row r="55" spans="1:2" x14ac:dyDescent="0.2">
      <c r="A55" s="36" t="s">
        <v>5</v>
      </c>
      <c r="B55" s="41" t="str">
        <f>B53&amp;"-"&amp;B54</f>
        <v>GBP-LIBOR-BBA-1M</v>
      </c>
    </row>
    <row r="56" spans="1:2" x14ac:dyDescent="0.2">
      <c r="A56" s="36" t="s">
        <v>92</v>
      </c>
      <c r="B56" s="41">
        <v>0</v>
      </c>
    </row>
    <row r="57" spans="1:2" x14ac:dyDescent="0.2">
      <c r="A57" s="36" t="s">
        <v>6</v>
      </c>
      <c r="B57" s="41" t="s">
        <v>91</v>
      </c>
    </row>
    <row r="58" spans="1:2" ht="13.5" thickBot="1" x14ac:dyDescent="0.25">
      <c r="A58" s="38" t="s">
        <v>1</v>
      </c>
      <c r="B58" s="44" t="s">
        <v>40</v>
      </c>
    </row>
    <row r="59" spans="1:2" x14ac:dyDescent="0.2">
      <c r="A59" s="37" t="s">
        <v>83</v>
      </c>
      <c r="B59" s="41">
        <v>7200</v>
      </c>
    </row>
    <row r="60" spans="1:2" ht="13.5" thickBot="1" x14ac:dyDescent="0.25">
      <c r="A60" s="39" t="s">
        <v>82</v>
      </c>
      <c r="B60" s="45" t="str">
        <f ca="1">B48</f>
        <v>Market.QR_LIVE.RateCurve.GBP-LIBOR-BBA-1M</v>
      </c>
    </row>
    <row r="61" spans="1:2" x14ac:dyDescent="0.2">
      <c r="A61" s="47"/>
      <c r="B61" s="46"/>
    </row>
  </sheetData>
  <protectedRanges>
    <protectedRange sqref="E10 B10 B57" name="Range2_1_1_1_2"/>
  </protectedRanges>
  <dataValidations count="5">
    <dataValidation type="list" allowBlank="1" showInputMessage="1" showErrorMessage="1" sqref="E2 B49 B2" xr:uid="{00000000-0002-0000-0400-000000000000}">
      <formula1>"RateCurve, DiscountCurve, InflationCurve, RateSpreadCurve"</formula1>
    </dataValidation>
    <dataValidation type="list" allowBlank="1" showInputMessage="1" showErrorMessage="1" sqref="E6 B53 B6" xr:uid="{00000000-0002-0000-0400-000001000000}">
      <formula1>RateIndex</formula1>
    </dataValidation>
    <dataValidation type="list" allowBlank="1" showInputMessage="1" showErrorMessage="1" sqref="E7 B54 B7" xr:uid="{00000000-0002-0000-0400-000002000000}">
      <formula1>"1D,1M,3M,6M"</formula1>
    </dataValidation>
    <dataValidation type="list" allowBlank="1" showInputMessage="1" showErrorMessage="1" sqref="E10 B57 B10" xr:uid="{00000000-0002-0000-0400-000003000000}">
      <formula1>Algorithms</formula1>
    </dataValidation>
    <dataValidation type="list" allowBlank="1" showInputMessage="1" showErrorMessage="1" sqref="E11 B58 B11" xr:uid="{00000000-0002-0000-0400-000004000000}">
      <formula1>Currency</formula1>
    </dataValidation>
  </dataValidations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66"/>
  <sheetViews>
    <sheetView workbookViewId="0">
      <selection activeCell="B54" sqref="B54"/>
    </sheetView>
  </sheetViews>
  <sheetFormatPr defaultRowHeight="12.75" x14ac:dyDescent="0.2"/>
  <cols>
    <col min="1" max="1" width="21" bestFit="1" customWidth="1"/>
    <col min="2" max="2" width="45.42578125" bestFit="1" customWidth="1"/>
    <col min="3" max="3" width="7.42578125" bestFit="1" customWidth="1"/>
    <col min="4" max="4" width="30.5703125" bestFit="1" customWidth="1"/>
    <col min="5" max="5" width="45.42578125" bestFit="1" customWidth="1"/>
    <col min="7" max="7" width="17.42578125" bestFit="1" customWidth="1"/>
    <col min="8" max="8" width="49.28515625" bestFit="1" customWidth="1"/>
  </cols>
  <sheetData>
    <row r="1" spans="1:13" ht="13.5" thickBot="1" x14ac:dyDescent="0.25">
      <c r="A1" s="33" t="s">
        <v>55</v>
      </c>
      <c r="B1" s="33" t="str">
        <f ca="1">_xll.HLV5r3.Financial.Cache.CreateCurve_Old( A2:B11, HLInstruments, Rates, Spreads)</f>
        <v>Market.QR_LIVE.RateCurve.USD-LIBOR-BBA-3M</v>
      </c>
      <c r="C1" s="8"/>
      <c r="D1" s="33" t="s">
        <v>55</v>
      </c>
      <c r="E1" s="33" t="str">
        <f ca="1">_xll.HLV5r3.Financial.Cache.CreateCurve_Old( D2:E11, HLInstruments, Rates, Spreads)</f>
        <v>Market.QR_LIVE.RateCurve.USD-LIBOR-BBA-6M</v>
      </c>
      <c r="F1" s="8"/>
      <c r="G1" s="33" t="s">
        <v>55</v>
      </c>
      <c r="H1" s="33" t="str">
        <f ca="1">_xll.HLV5r3.Financial.Cache.CreateCurve_Old( G2:H11, HLInstruments, Rates, Spreads)</f>
        <v>Market.QR_LIVE.DiscountCurve.USD-LIBOR-SENIOR</v>
      </c>
      <c r="I1" s="8"/>
      <c r="J1" s="3"/>
      <c r="K1" s="4"/>
      <c r="L1" s="4"/>
      <c r="M1" s="4"/>
    </row>
    <row r="2" spans="1:13" ht="13.5" thickBot="1" x14ac:dyDescent="0.25">
      <c r="A2" s="34" t="s">
        <v>56</v>
      </c>
      <c r="B2" s="48" t="s">
        <v>0</v>
      </c>
      <c r="C2" s="8"/>
      <c r="D2" s="34" t="s">
        <v>56</v>
      </c>
      <c r="E2" s="48" t="s">
        <v>0</v>
      </c>
      <c r="F2" s="8"/>
      <c r="G2" s="34" t="s">
        <v>56</v>
      </c>
      <c r="H2" s="48" t="s">
        <v>46</v>
      </c>
      <c r="I2" s="8"/>
      <c r="J2" s="5"/>
      <c r="K2" s="4"/>
      <c r="L2" s="4"/>
      <c r="M2" s="4"/>
    </row>
    <row r="3" spans="1:13" x14ac:dyDescent="0.2">
      <c r="A3" s="35" t="s">
        <v>57</v>
      </c>
      <c r="B3" s="43">
        <f ca="1">TODAY()</f>
        <v>43648</v>
      </c>
      <c r="C3" s="8"/>
      <c r="D3" s="35" t="s">
        <v>57</v>
      </c>
      <c r="E3" s="43">
        <f ca="1">TODAY()</f>
        <v>43648</v>
      </c>
      <c r="F3" s="8"/>
      <c r="G3" s="35" t="s">
        <v>57</v>
      </c>
      <c r="H3" s="43">
        <f ca="1">E3</f>
        <v>43648</v>
      </c>
      <c r="I3" s="8"/>
      <c r="J3" s="5"/>
      <c r="K3" s="4"/>
      <c r="L3" s="4"/>
      <c r="M3" s="4"/>
    </row>
    <row r="4" spans="1:13" x14ac:dyDescent="0.2">
      <c r="A4" s="36" t="s">
        <v>58</v>
      </c>
      <c r="B4" s="40">
        <f ca="1">B3</f>
        <v>43648</v>
      </c>
      <c r="C4" s="8"/>
      <c r="D4" s="36" t="s">
        <v>58</v>
      </c>
      <c r="E4" s="40">
        <f ca="1">E3</f>
        <v>43648</v>
      </c>
      <c r="F4" s="8"/>
      <c r="G4" s="36" t="s">
        <v>58</v>
      </c>
      <c r="H4" s="40">
        <f ca="1">E4</f>
        <v>43648</v>
      </c>
      <c r="I4" s="8"/>
      <c r="J4" s="5"/>
      <c r="K4" s="4"/>
      <c r="L4" s="4"/>
      <c r="M4" s="6"/>
    </row>
    <row r="5" spans="1:13" x14ac:dyDescent="0.2">
      <c r="A5" s="37" t="s">
        <v>59</v>
      </c>
      <c r="B5" s="41" t="s">
        <v>130</v>
      </c>
      <c r="C5" s="8"/>
      <c r="D5" s="37" t="s">
        <v>59</v>
      </c>
      <c r="E5" s="41" t="s">
        <v>130</v>
      </c>
      <c r="F5" s="8"/>
      <c r="G5" s="37" t="s">
        <v>59</v>
      </c>
      <c r="H5" s="41" t="s">
        <v>130</v>
      </c>
      <c r="I5" s="8"/>
      <c r="J5" s="5"/>
      <c r="K5" s="4"/>
      <c r="L5" s="4"/>
      <c r="M5" s="4"/>
    </row>
    <row r="6" spans="1:13" x14ac:dyDescent="0.2">
      <c r="A6" s="36" t="s">
        <v>4</v>
      </c>
      <c r="B6" s="42" t="s">
        <v>132</v>
      </c>
      <c r="C6" s="8"/>
      <c r="D6" s="36" t="s">
        <v>4</v>
      </c>
      <c r="E6" s="42" t="s">
        <v>132</v>
      </c>
      <c r="F6" s="8"/>
      <c r="G6" s="36" t="s">
        <v>66</v>
      </c>
      <c r="H6" s="42" t="s">
        <v>70</v>
      </c>
      <c r="I6" s="8"/>
      <c r="J6" s="5"/>
      <c r="K6" s="4"/>
      <c r="M6" s="4"/>
    </row>
    <row r="7" spans="1:13" x14ac:dyDescent="0.2">
      <c r="A7" s="36" t="s">
        <v>60</v>
      </c>
      <c r="B7" s="41" t="s">
        <v>3</v>
      </c>
      <c r="C7" s="8"/>
      <c r="D7" s="36" t="s">
        <v>60</v>
      </c>
      <c r="E7" s="41" t="s">
        <v>39</v>
      </c>
      <c r="F7" s="8"/>
      <c r="G7" s="36" t="s">
        <v>67</v>
      </c>
      <c r="H7" s="41" t="s">
        <v>68</v>
      </c>
      <c r="I7" s="8"/>
      <c r="J7" s="5"/>
      <c r="K7" s="4"/>
      <c r="M7" s="4"/>
    </row>
    <row r="8" spans="1:13" x14ac:dyDescent="0.2">
      <c r="A8" s="36" t="s">
        <v>5</v>
      </c>
      <c r="B8" s="41" t="str">
        <f>B6&amp;"-"&amp;B7</f>
        <v>USD-LIBOR-BBA-3M</v>
      </c>
      <c r="C8" s="8"/>
      <c r="D8" s="36" t="s">
        <v>5</v>
      </c>
      <c r="E8" s="41" t="str">
        <f>E6&amp;"-"&amp;E7</f>
        <v>USD-LIBOR-BBA-6M</v>
      </c>
      <c r="F8" s="8"/>
      <c r="G8" s="36" t="s">
        <v>5</v>
      </c>
      <c r="H8" s="41" t="str">
        <f>H11&amp;"-"&amp;H6&amp;"-"&amp;H7</f>
        <v>USD-LIBOR-SENIOR</v>
      </c>
      <c r="I8" s="8"/>
      <c r="J8" s="5"/>
      <c r="K8" s="4"/>
      <c r="M8" s="4"/>
    </row>
    <row r="9" spans="1:13" x14ac:dyDescent="0.2">
      <c r="A9" s="36" t="s">
        <v>92</v>
      </c>
      <c r="B9" s="41">
        <v>0</v>
      </c>
      <c r="C9" s="8"/>
      <c r="D9" s="36" t="s">
        <v>92</v>
      </c>
      <c r="E9" s="41">
        <v>0</v>
      </c>
      <c r="F9" s="8"/>
      <c r="G9" s="36" t="s">
        <v>92</v>
      </c>
      <c r="H9" s="41">
        <v>0</v>
      </c>
      <c r="I9" s="8"/>
      <c r="J9" s="5"/>
      <c r="K9" s="4"/>
      <c r="M9" s="4"/>
    </row>
    <row r="10" spans="1:13" x14ac:dyDescent="0.2">
      <c r="A10" s="36" t="s">
        <v>6</v>
      </c>
      <c r="B10" s="41" t="s">
        <v>91</v>
      </c>
      <c r="C10" s="8"/>
      <c r="D10" s="36" t="s">
        <v>6</v>
      </c>
      <c r="E10" s="41" t="s">
        <v>91</v>
      </c>
      <c r="F10" s="8"/>
      <c r="G10" s="36" t="s">
        <v>6</v>
      </c>
      <c r="H10" s="41" t="s">
        <v>91</v>
      </c>
      <c r="I10" s="8"/>
      <c r="J10" s="5"/>
      <c r="K10" s="4"/>
      <c r="M10" s="4"/>
    </row>
    <row r="11" spans="1:13" ht="13.5" thickBot="1" x14ac:dyDescent="0.25">
      <c r="A11" s="38" t="s">
        <v>1</v>
      </c>
      <c r="B11" s="44" t="s">
        <v>42</v>
      </c>
      <c r="C11" s="8"/>
      <c r="D11" s="38" t="s">
        <v>1</v>
      </c>
      <c r="E11" s="44" t="s">
        <v>42</v>
      </c>
      <c r="F11" s="8"/>
      <c r="G11" s="38" t="s">
        <v>1</v>
      </c>
      <c r="H11" s="44" t="s">
        <v>42</v>
      </c>
      <c r="I11" s="8"/>
      <c r="J11" s="5"/>
      <c r="K11" s="4"/>
      <c r="M11" s="4"/>
    </row>
    <row r="12" spans="1:13" x14ac:dyDescent="0.2">
      <c r="A12" s="37" t="s">
        <v>83</v>
      </c>
      <c r="B12" s="41">
        <v>7200</v>
      </c>
      <c r="C12" s="8"/>
      <c r="D12" s="37" t="s">
        <v>83</v>
      </c>
      <c r="E12" s="41">
        <v>7200</v>
      </c>
      <c r="F12" s="8"/>
      <c r="G12" s="37" t="s">
        <v>83</v>
      </c>
      <c r="H12" s="41">
        <v>7200</v>
      </c>
      <c r="I12" s="8"/>
      <c r="J12" s="5"/>
      <c r="K12" s="4"/>
      <c r="M12" s="4"/>
    </row>
    <row r="13" spans="1:13" ht="13.5" thickBot="1" x14ac:dyDescent="0.25">
      <c r="A13" s="39" t="s">
        <v>82</v>
      </c>
      <c r="B13" s="45" t="str">
        <f ca="1">B1</f>
        <v>Market.QR_LIVE.RateCurve.USD-LIBOR-BBA-3M</v>
      </c>
      <c r="C13" s="8"/>
      <c r="D13" s="39" t="s">
        <v>82</v>
      </c>
      <c r="E13" s="45" t="str">
        <f ca="1">E1</f>
        <v>Market.QR_LIVE.RateCurve.USD-LIBOR-BBA-6M</v>
      </c>
      <c r="F13" s="8"/>
      <c r="G13" s="39" t="s">
        <v>82</v>
      </c>
      <c r="H13" s="45" t="str">
        <f ca="1">H1</f>
        <v>Market.QR_LIVE.DiscountCurve.USD-LIBOR-SENIOR</v>
      </c>
      <c r="I13" s="8"/>
      <c r="J13" s="5"/>
      <c r="K13" s="4"/>
      <c r="M13" s="4"/>
    </row>
    <row r="14" spans="1:13" x14ac:dyDescent="0.2">
      <c r="A14" s="47"/>
      <c r="B14" s="46"/>
      <c r="C14" s="8"/>
      <c r="D14" s="47"/>
      <c r="E14" s="46"/>
      <c r="F14" s="8"/>
      <c r="G14" s="47"/>
      <c r="H14" s="46"/>
      <c r="I14" s="8"/>
      <c r="J14" s="5"/>
      <c r="K14" s="4"/>
      <c r="M14" s="4"/>
    </row>
    <row r="15" spans="1:13" ht="13.5" thickBot="1" x14ac:dyDescent="0.25">
      <c r="A15" s="7"/>
      <c r="B15" s="8"/>
      <c r="C15" s="8"/>
      <c r="D15" s="7"/>
      <c r="E15" s="8"/>
      <c r="F15" s="8"/>
      <c r="G15" s="8"/>
      <c r="H15" s="8"/>
      <c r="I15" s="8"/>
      <c r="J15" s="5"/>
      <c r="K15" s="4"/>
      <c r="M15" s="4"/>
    </row>
    <row r="16" spans="1:13" ht="13.5" thickBot="1" x14ac:dyDescent="0.25">
      <c r="A16" s="1" t="s">
        <v>8</v>
      </c>
      <c r="B16" s="2"/>
      <c r="C16" s="2"/>
      <c r="D16" s="1" t="s">
        <v>8</v>
      </c>
      <c r="E16" s="2"/>
      <c r="F16" s="2"/>
      <c r="G16" s="2"/>
      <c r="H16" s="2"/>
      <c r="I16" s="9"/>
      <c r="J16" s="5"/>
      <c r="K16" s="4"/>
      <c r="M16" s="4"/>
    </row>
    <row r="17" spans="1:13" ht="13.5" thickBot="1" x14ac:dyDescent="0.25">
      <c r="A17" s="10" t="s">
        <v>9</v>
      </c>
      <c r="B17" s="11" t="s">
        <v>10</v>
      </c>
      <c r="C17" s="12" t="s">
        <v>11</v>
      </c>
      <c r="D17" s="10" t="s">
        <v>9</v>
      </c>
      <c r="E17" s="11" t="s">
        <v>10</v>
      </c>
      <c r="F17" s="12" t="s">
        <v>11</v>
      </c>
      <c r="G17" s="12" t="s">
        <v>12</v>
      </c>
      <c r="H17" s="13" t="s">
        <v>13</v>
      </c>
      <c r="I17" s="14" t="s">
        <v>14</v>
      </c>
      <c r="J17" s="5"/>
      <c r="K17" s="4"/>
      <c r="M17" s="4"/>
    </row>
    <row r="18" spans="1:13" x14ac:dyDescent="0.2">
      <c r="A18" s="15" t="s">
        <v>15</v>
      </c>
      <c r="B18" s="16"/>
      <c r="C18" s="17" t="s">
        <v>16</v>
      </c>
      <c r="D18" s="15" t="s">
        <v>15</v>
      </c>
      <c r="E18" s="16"/>
      <c r="F18" s="17" t="s">
        <v>16</v>
      </c>
      <c r="G18" s="18" t="str">
        <f>$E$11&amp;"-"&amp;D18&amp;"-"&amp;IF(E18="","",E18&amp;"-")&amp;F18</f>
        <v>USD-Deposit-1D</v>
      </c>
      <c r="H18" s="55">
        <v>2.5065E-2</v>
      </c>
      <c r="I18" s="20"/>
      <c r="J18" s="5"/>
      <c r="K18" s="4"/>
      <c r="M18" s="4"/>
    </row>
    <row r="19" spans="1:13" x14ac:dyDescent="0.2">
      <c r="A19" s="15" t="s">
        <v>15</v>
      </c>
      <c r="B19" s="21"/>
      <c r="C19" s="22" t="s">
        <v>54</v>
      </c>
      <c r="D19" s="15" t="s">
        <v>15</v>
      </c>
      <c r="E19" s="21"/>
      <c r="F19" s="22" t="s">
        <v>54</v>
      </c>
      <c r="G19" s="18" t="str">
        <f>$E$11&amp;"-"&amp;D19&amp;"-"&amp;IF(E19="","",E19&amp;"-")&amp;F19</f>
        <v>USD-Deposit-2D</v>
      </c>
      <c r="H19" s="55">
        <v>2.5065E-2</v>
      </c>
      <c r="I19" s="24"/>
      <c r="J19" s="5"/>
      <c r="K19" s="4"/>
      <c r="M19" s="4"/>
    </row>
    <row r="20" spans="1:13" x14ac:dyDescent="0.2">
      <c r="A20" s="15" t="s">
        <v>15</v>
      </c>
      <c r="B20" s="21"/>
      <c r="C20" s="22" t="s">
        <v>17</v>
      </c>
      <c r="D20" s="15" t="s">
        <v>15</v>
      </c>
      <c r="E20" s="21"/>
      <c r="F20" s="22" t="s">
        <v>17</v>
      </c>
      <c r="G20" s="18" t="str">
        <f>$E$11&amp;"-"&amp;D20&amp;"-"&amp;IF(E20="","",E20&amp;"-")&amp;F20</f>
        <v>USD-Deposit-1W</v>
      </c>
      <c r="H20" s="55">
        <v>2.5065E-2</v>
      </c>
      <c r="I20" s="24"/>
      <c r="J20" s="5"/>
      <c r="K20" s="4"/>
      <c r="M20" s="4"/>
    </row>
    <row r="21" spans="1:13" x14ac:dyDescent="0.2">
      <c r="A21" s="15" t="s">
        <v>15</v>
      </c>
      <c r="B21" s="21"/>
      <c r="C21" s="22" t="s">
        <v>18</v>
      </c>
      <c r="D21" s="15" t="s">
        <v>15</v>
      </c>
      <c r="E21" s="21"/>
      <c r="F21" s="22" t="s">
        <v>18</v>
      </c>
      <c r="G21" s="18" t="str">
        <f>$E$11&amp;"-"&amp;D21&amp;"-"&amp;IF(E21="","",E21&amp;"-")&amp;F21</f>
        <v>USD-Deposit-2W</v>
      </c>
      <c r="H21" s="55">
        <v>2.5065E-2</v>
      </c>
      <c r="I21" s="24"/>
      <c r="J21" s="5"/>
      <c r="K21" s="4"/>
      <c r="M21" s="4"/>
    </row>
    <row r="22" spans="1:13" x14ac:dyDescent="0.2">
      <c r="A22" s="15" t="s">
        <v>15</v>
      </c>
      <c r="B22" s="21"/>
      <c r="C22" s="22" t="s">
        <v>93</v>
      </c>
      <c r="D22" s="15" t="s">
        <v>15</v>
      </c>
      <c r="E22" s="21"/>
      <c r="F22" s="22" t="s">
        <v>93</v>
      </c>
      <c r="G22" s="18" t="str">
        <f>$E$11&amp;"-"&amp;D22&amp;"-"&amp;IF(E22="","",E22&amp;"-")&amp;F22</f>
        <v>USD-Deposit-3W</v>
      </c>
      <c r="H22" s="55">
        <v>2.5065E-2</v>
      </c>
      <c r="I22" s="24"/>
      <c r="J22" s="5"/>
      <c r="K22" s="4"/>
      <c r="M22" s="4"/>
    </row>
    <row r="23" spans="1:13" x14ac:dyDescent="0.2">
      <c r="A23" s="15" t="s">
        <v>15</v>
      </c>
      <c r="B23" s="21"/>
      <c r="C23" s="22" t="s">
        <v>19</v>
      </c>
      <c r="D23" s="15" t="s">
        <v>15</v>
      </c>
      <c r="E23" s="21"/>
      <c r="F23" s="22" t="s">
        <v>19</v>
      </c>
      <c r="G23" s="18" t="str">
        <f t="shared" ref="G23:G49" si="0">$E$11&amp;"-"&amp;D23&amp;"-"&amp;IF(E23="","",E23&amp;"-")&amp;F23</f>
        <v>USD-Deposit-1M</v>
      </c>
      <c r="H23" s="55">
        <v>2.5065E-2</v>
      </c>
      <c r="I23" s="24"/>
      <c r="J23" s="5"/>
      <c r="K23" s="4"/>
      <c r="M23" s="4"/>
    </row>
    <row r="24" spans="1:13" x14ac:dyDescent="0.2">
      <c r="A24" s="15" t="s">
        <v>15</v>
      </c>
      <c r="B24" s="21"/>
      <c r="C24" s="22" t="s">
        <v>20</v>
      </c>
      <c r="D24" s="15" t="s">
        <v>15</v>
      </c>
      <c r="E24" s="21"/>
      <c r="F24" s="22" t="s">
        <v>20</v>
      </c>
      <c r="G24" s="18" t="str">
        <f t="shared" si="0"/>
        <v>USD-Deposit-2M</v>
      </c>
      <c r="H24" s="55">
        <v>2.5065E-2</v>
      </c>
      <c r="I24" s="24"/>
      <c r="J24" s="5"/>
      <c r="K24" s="4"/>
      <c r="M24" s="4"/>
    </row>
    <row r="25" spans="1:13" x14ac:dyDescent="0.2">
      <c r="A25" s="15" t="s">
        <v>15</v>
      </c>
      <c r="B25" s="21"/>
      <c r="C25" s="22" t="s">
        <v>3</v>
      </c>
      <c r="D25" s="15" t="s">
        <v>15</v>
      </c>
      <c r="E25" s="21"/>
      <c r="F25" s="22" t="s">
        <v>3</v>
      </c>
      <c r="G25" s="18" t="str">
        <f t="shared" si="0"/>
        <v>USD-Deposit-3M</v>
      </c>
      <c r="H25" s="55">
        <v>2.5065E-2</v>
      </c>
      <c r="I25" s="24"/>
      <c r="J25" s="5"/>
      <c r="K25" s="4"/>
      <c r="M25" s="4"/>
    </row>
    <row r="26" spans="1:13" x14ac:dyDescent="0.2">
      <c r="A26" s="15" t="s">
        <v>21</v>
      </c>
      <c r="B26" s="21"/>
      <c r="C26" s="22" t="s">
        <v>23</v>
      </c>
      <c r="D26" s="15" t="s">
        <v>21</v>
      </c>
      <c r="E26" s="21"/>
      <c r="F26" s="22" t="s">
        <v>23</v>
      </c>
      <c r="G26" s="18" t="str">
        <f t="shared" si="0"/>
        <v>USD-IRSwap-4Y</v>
      </c>
      <c r="H26" s="55">
        <v>2.5065E-2</v>
      </c>
      <c r="I26" s="24"/>
      <c r="J26" s="5"/>
      <c r="K26" s="4"/>
      <c r="M26" s="4"/>
    </row>
    <row r="27" spans="1:13" x14ac:dyDescent="0.2">
      <c r="A27" s="15" t="s">
        <v>21</v>
      </c>
      <c r="B27" s="21"/>
      <c r="C27" s="22" t="s">
        <v>24</v>
      </c>
      <c r="D27" s="15" t="s">
        <v>21</v>
      </c>
      <c r="E27" s="21"/>
      <c r="F27" s="22" t="s">
        <v>24</v>
      </c>
      <c r="G27" s="18" t="str">
        <f t="shared" si="0"/>
        <v>USD-IRSwap-5Y</v>
      </c>
      <c r="H27" s="55">
        <v>2.5065E-2</v>
      </c>
      <c r="I27" s="24"/>
      <c r="J27" s="5"/>
      <c r="K27" s="4"/>
      <c r="M27" s="4"/>
    </row>
    <row r="28" spans="1:13" x14ac:dyDescent="0.2">
      <c r="A28" s="15" t="s">
        <v>21</v>
      </c>
      <c r="B28" s="21"/>
      <c r="C28" s="22" t="s">
        <v>25</v>
      </c>
      <c r="D28" s="15" t="s">
        <v>21</v>
      </c>
      <c r="E28" s="21"/>
      <c r="F28" s="22" t="s">
        <v>25</v>
      </c>
      <c r="G28" s="18" t="str">
        <f t="shared" si="0"/>
        <v>USD-IRSwap-6Y</v>
      </c>
      <c r="H28" s="55">
        <v>2.5065E-2</v>
      </c>
      <c r="I28" s="24"/>
      <c r="J28" s="5"/>
      <c r="K28" s="4"/>
      <c r="M28" s="4"/>
    </row>
    <row r="29" spans="1:13" x14ac:dyDescent="0.2">
      <c r="A29" s="15" t="s">
        <v>21</v>
      </c>
      <c r="B29" s="21"/>
      <c r="C29" s="22" t="s">
        <v>26</v>
      </c>
      <c r="D29" s="15" t="s">
        <v>21</v>
      </c>
      <c r="E29" s="21"/>
      <c r="F29" s="22" t="s">
        <v>26</v>
      </c>
      <c r="G29" s="18" t="str">
        <f t="shared" si="0"/>
        <v>USD-IRSwap-7Y</v>
      </c>
      <c r="H29" s="55">
        <v>2.5065E-2</v>
      </c>
      <c r="I29" s="24"/>
      <c r="J29" s="5"/>
      <c r="K29" s="4"/>
      <c r="M29" s="4"/>
    </row>
    <row r="30" spans="1:13" x14ac:dyDescent="0.2">
      <c r="A30" s="15" t="s">
        <v>21</v>
      </c>
      <c r="B30" s="21"/>
      <c r="C30" s="22" t="s">
        <v>27</v>
      </c>
      <c r="D30" s="15" t="s">
        <v>21</v>
      </c>
      <c r="E30" s="21"/>
      <c r="F30" s="22" t="s">
        <v>27</v>
      </c>
      <c r="G30" s="18" t="str">
        <f t="shared" si="0"/>
        <v>USD-IRSwap-8Y</v>
      </c>
      <c r="H30" s="55">
        <v>2.5065E-2</v>
      </c>
      <c r="I30" s="24"/>
      <c r="J30" s="5"/>
      <c r="K30" s="4"/>
      <c r="M30" s="4"/>
    </row>
    <row r="31" spans="1:13" x14ac:dyDescent="0.2">
      <c r="A31" s="15" t="s">
        <v>21</v>
      </c>
      <c r="B31" s="21"/>
      <c r="C31" s="22" t="s">
        <v>28</v>
      </c>
      <c r="D31" s="15" t="s">
        <v>21</v>
      </c>
      <c r="E31" s="21"/>
      <c r="F31" s="22" t="s">
        <v>28</v>
      </c>
      <c r="G31" s="18" t="str">
        <f t="shared" si="0"/>
        <v>USD-IRSwap-9Y</v>
      </c>
      <c r="H31" s="55">
        <v>2.5065E-2</v>
      </c>
      <c r="I31" s="24"/>
      <c r="J31" s="5"/>
      <c r="K31" s="4"/>
      <c r="M31" s="4"/>
    </row>
    <row r="32" spans="1:13" x14ac:dyDescent="0.2">
      <c r="A32" s="15" t="s">
        <v>21</v>
      </c>
      <c r="B32" s="21"/>
      <c r="C32" s="22" t="s">
        <v>29</v>
      </c>
      <c r="D32" s="15" t="s">
        <v>21</v>
      </c>
      <c r="E32" s="21"/>
      <c r="F32" s="22" t="s">
        <v>29</v>
      </c>
      <c r="G32" s="18" t="str">
        <f t="shared" si="0"/>
        <v>USD-IRSwap-10Y</v>
      </c>
      <c r="H32" s="55">
        <v>2.5065E-2</v>
      </c>
      <c r="I32" s="24"/>
      <c r="J32" s="5"/>
      <c r="K32" s="4"/>
      <c r="M32" s="4"/>
    </row>
    <row r="33" spans="1:13" x14ac:dyDescent="0.2">
      <c r="A33" s="15" t="s">
        <v>21</v>
      </c>
      <c r="B33" s="21"/>
      <c r="C33" s="22" t="s">
        <v>52</v>
      </c>
      <c r="D33" s="15" t="s">
        <v>21</v>
      </c>
      <c r="E33" s="21"/>
      <c r="F33" s="22" t="s">
        <v>52</v>
      </c>
      <c r="G33" s="18" t="str">
        <f>$E$11&amp;"-"&amp;D33&amp;"-"&amp;IF(E33="","",E33&amp;"-")&amp;F33</f>
        <v>USD-IRSwap-12Y</v>
      </c>
      <c r="H33" s="55">
        <v>2.5065E-2</v>
      </c>
      <c r="I33" s="24"/>
      <c r="J33" s="5"/>
      <c r="K33" s="4"/>
      <c r="M33" s="4"/>
    </row>
    <row r="34" spans="1:13" x14ac:dyDescent="0.2">
      <c r="A34" s="15" t="s">
        <v>21</v>
      </c>
      <c r="B34" s="21"/>
      <c r="C34" s="22" t="s">
        <v>30</v>
      </c>
      <c r="D34" s="15" t="s">
        <v>21</v>
      </c>
      <c r="E34" s="21"/>
      <c r="F34" s="22" t="s">
        <v>30</v>
      </c>
      <c r="G34" s="18" t="str">
        <f t="shared" si="0"/>
        <v>USD-IRSwap-15Y</v>
      </c>
      <c r="H34" s="55">
        <v>2.5065E-2</v>
      </c>
      <c r="I34" s="24"/>
      <c r="J34" s="5"/>
      <c r="K34" s="4"/>
      <c r="M34" s="4"/>
    </row>
    <row r="35" spans="1:13" x14ac:dyDescent="0.2">
      <c r="A35" s="15" t="s">
        <v>21</v>
      </c>
      <c r="B35" s="21"/>
      <c r="C35" s="22" t="s">
        <v>31</v>
      </c>
      <c r="D35" s="15" t="s">
        <v>21</v>
      </c>
      <c r="E35" s="21"/>
      <c r="F35" s="22" t="s">
        <v>31</v>
      </c>
      <c r="G35" s="18" t="str">
        <f t="shared" ref="G35:G36" si="1">$E$11&amp;"-"&amp;D35&amp;"-"&amp;IF(E35="","",E35&amp;"-")&amp;F35</f>
        <v>USD-IRSwap-20Y</v>
      </c>
      <c r="H35" s="55">
        <v>2.5065E-2</v>
      </c>
      <c r="I35" s="24"/>
      <c r="J35" s="5"/>
      <c r="K35" s="4"/>
      <c r="L35" s="4"/>
      <c r="M35" s="4"/>
    </row>
    <row r="36" spans="1:13" x14ac:dyDescent="0.2">
      <c r="A36" s="15" t="s">
        <v>21</v>
      </c>
      <c r="B36" s="21"/>
      <c r="C36" s="22" t="s">
        <v>53</v>
      </c>
      <c r="D36" s="15" t="s">
        <v>21</v>
      </c>
      <c r="E36" s="21"/>
      <c r="F36" s="22" t="s">
        <v>53</v>
      </c>
      <c r="G36" s="18" t="str">
        <f t="shared" si="1"/>
        <v>USD-IRSwap-25Y</v>
      </c>
      <c r="H36" s="55">
        <v>2.5065E-2</v>
      </c>
      <c r="I36" s="24"/>
      <c r="J36" s="5"/>
      <c r="K36" s="4"/>
      <c r="L36" s="4"/>
      <c r="M36" s="4"/>
    </row>
    <row r="37" spans="1:13" x14ac:dyDescent="0.2">
      <c r="A37" s="15" t="s">
        <v>21</v>
      </c>
      <c r="B37" s="21"/>
      <c r="C37" s="22" t="s">
        <v>80</v>
      </c>
      <c r="D37" s="15" t="s">
        <v>21</v>
      </c>
      <c r="E37" s="21"/>
      <c r="F37" s="22" t="s">
        <v>80</v>
      </c>
      <c r="G37" s="18" t="str">
        <f t="shared" si="0"/>
        <v>USD-IRSwap-30Y</v>
      </c>
      <c r="H37" s="55">
        <v>2.5065E-2</v>
      </c>
      <c r="I37" s="24"/>
      <c r="J37" s="5"/>
      <c r="K37" s="4"/>
      <c r="L37" s="4"/>
      <c r="M37" s="4"/>
    </row>
    <row r="38" spans="1:13" x14ac:dyDescent="0.2">
      <c r="A38" s="15" t="s">
        <v>32</v>
      </c>
      <c r="B38" s="22" t="s">
        <v>43</v>
      </c>
      <c r="C38" s="22">
        <v>1</v>
      </c>
      <c r="D38" s="15" t="s">
        <v>32</v>
      </c>
      <c r="E38" s="22" t="s">
        <v>43</v>
      </c>
      <c r="F38" s="22">
        <v>1</v>
      </c>
      <c r="G38" s="18" t="str">
        <f t="shared" si="0"/>
        <v>USD-IRFuture-ED-1</v>
      </c>
      <c r="H38" s="55">
        <v>2.5065E-2</v>
      </c>
      <c r="I38" s="24">
        <v>0.2</v>
      </c>
      <c r="J38" s="5"/>
      <c r="K38" s="4"/>
      <c r="L38" s="4"/>
      <c r="M38" s="4"/>
    </row>
    <row r="39" spans="1:13" x14ac:dyDescent="0.2">
      <c r="A39" s="15" t="s">
        <v>32</v>
      </c>
      <c r="B39" s="22" t="s">
        <v>43</v>
      </c>
      <c r="C39" s="22">
        <v>2</v>
      </c>
      <c r="D39" s="15" t="s">
        <v>32</v>
      </c>
      <c r="E39" s="22" t="s">
        <v>43</v>
      </c>
      <c r="F39" s="22">
        <v>2</v>
      </c>
      <c r="G39" s="18" t="str">
        <f t="shared" si="0"/>
        <v>USD-IRFuture-ED-2</v>
      </c>
      <c r="H39" s="55">
        <v>2.5065E-2</v>
      </c>
      <c r="I39" s="24">
        <v>0.2</v>
      </c>
      <c r="J39" s="5"/>
      <c r="K39" s="4"/>
      <c r="L39" s="4"/>
      <c r="M39" s="4"/>
    </row>
    <row r="40" spans="1:13" x14ac:dyDescent="0.2">
      <c r="A40" s="15" t="s">
        <v>32</v>
      </c>
      <c r="B40" s="22" t="s">
        <v>43</v>
      </c>
      <c r="C40" s="22">
        <v>3</v>
      </c>
      <c r="D40" s="15" t="s">
        <v>32</v>
      </c>
      <c r="E40" s="22" t="s">
        <v>43</v>
      </c>
      <c r="F40" s="22">
        <v>3</v>
      </c>
      <c r="G40" s="18" t="str">
        <f t="shared" si="0"/>
        <v>USD-IRFuture-ED-3</v>
      </c>
      <c r="H40" s="55">
        <v>2.5065E-2</v>
      </c>
      <c r="I40" s="24">
        <v>0.2</v>
      </c>
      <c r="J40" s="5"/>
      <c r="K40" s="4"/>
      <c r="L40" s="4"/>
      <c r="M40" s="4"/>
    </row>
    <row r="41" spans="1:13" x14ac:dyDescent="0.2">
      <c r="A41" s="15" t="s">
        <v>32</v>
      </c>
      <c r="B41" s="22" t="s">
        <v>43</v>
      </c>
      <c r="C41" s="22">
        <v>4</v>
      </c>
      <c r="D41" s="15" t="s">
        <v>32</v>
      </c>
      <c r="E41" s="22" t="s">
        <v>43</v>
      </c>
      <c r="F41" s="22">
        <v>4</v>
      </c>
      <c r="G41" s="18" t="str">
        <f t="shared" si="0"/>
        <v>USD-IRFuture-ED-4</v>
      </c>
      <c r="H41" s="55">
        <v>2.5065E-2</v>
      </c>
      <c r="I41" s="24">
        <v>0.2</v>
      </c>
      <c r="J41" s="5"/>
      <c r="K41" s="4"/>
      <c r="L41" s="4"/>
      <c r="M41" s="4"/>
    </row>
    <row r="42" spans="1:13" x14ac:dyDescent="0.2">
      <c r="A42" s="15" t="s">
        <v>32</v>
      </c>
      <c r="B42" s="22" t="s">
        <v>43</v>
      </c>
      <c r="C42" s="22">
        <v>5</v>
      </c>
      <c r="D42" s="15" t="s">
        <v>32</v>
      </c>
      <c r="E42" s="22" t="s">
        <v>43</v>
      </c>
      <c r="F42" s="22">
        <v>5</v>
      </c>
      <c r="G42" s="18" t="str">
        <f t="shared" si="0"/>
        <v>USD-IRFuture-ED-5</v>
      </c>
      <c r="H42" s="55">
        <v>2.5065E-2</v>
      </c>
      <c r="I42" s="24">
        <v>0.2</v>
      </c>
      <c r="J42" s="5"/>
      <c r="K42" s="4"/>
      <c r="L42" s="4"/>
      <c r="M42" s="4"/>
    </row>
    <row r="43" spans="1:13" x14ac:dyDescent="0.2">
      <c r="A43" s="15" t="s">
        <v>32</v>
      </c>
      <c r="B43" s="22" t="s">
        <v>43</v>
      </c>
      <c r="C43" s="22">
        <v>6</v>
      </c>
      <c r="D43" s="15" t="s">
        <v>32</v>
      </c>
      <c r="E43" s="22" t="s">
        <v>43</v>
      </c>
      <c r="F43" s="22">
        <v>6</v>
      </c>
      <c r="G43" s="18" t="str">
        <f t="shared" si="0"/>
        <v>USD-IRFuture-ED-6</v>
      </c>
      <c r="H43" s="55">
        <v>2.5065E-2</v>
      </c>
      <c r="I43" s="24">
        <v>0.2</v>
      </c>
      <c r="J43" s="5"/>
      <c r="K43" s="4"/>
      <c r="L43" s="4"/>
      <c r="M43" s="4"/>
    </row>
    <row r="44" spans="1:13" x14ac:dyDescent="0.2">
      <c r="A44" s="15" t="s">
        <v>32</v>
      </c>
      <c r="B44" s="22" t="s">
        <v>43</v>
      </c>
      <c r="C44" s="22">
        <v>7</v>
      </c>
      <c r="D44" s="15" t="s">
        <v>32</v>
      </c>
      <c r="E44" s="22" t="s">
        <v>43</v>
      </c>
      <c r="F44" s="22">
        <v>7</v>
      </c>
      <c r="G44" s="18" t="str">
        <f t="shared" si="0"/>
        <v>USD-IRFuture-ED-7</v>
      </c>
      <c r="H44" s="55">
        <v>2.5065E-2</v>
      </c>
      <c r="I44" s="24">
        <v>0.2</v>
      </c>
      <c r="J44" s="5"/>
      <c r="K44" s="4"/>
      <c r="L44" s="4"/>
      <c r="M44" s="4"/>
    </row>
    <row r="45" spans="1:13" ht="13.5" thickBot="1" x14ac:dyDescent="0.25">
      <c r="A45" s="15" t="s">
        <v>32</v>
      </c>
      <c r="B45" s="22" t="s">
        <v>43</v>
      </c>
      <c r="C45" s="25">
        <v>8</v>
      </c>
      <c r="D45" s="15" t="s">
        <v>32</v>
      </c>
      <c r="E45" s="22" t="s">
        <v>43</v>
      </c>
      <c r="F45" s="25">
        <v>8</v>
      </c>
      <c r="G45" s="18" t="str">
        <f>$E$11&amp;"-"&amp;D45&amp;"-"&amp;IF(E45="","",E45&amp;"-")&amp;F45</f>
        <v>USD-IRFuture-ED-8</v>
      </c>
      <c r="H45" s="55">
        <v>2.5065E-2</v>
      </c>
      <c r="I45" s="24">
        <v>0.2</v>
      </c>
      <c r="J45" s="5"/>
      <c r="K45" s="4"/>
      <c r="L45" s="4"/>
      <c r="M45" s="4"/>
    </row>
    <row r="46" spans="1:13" x14ac:dyDescent="0.2">
      <c r="A46" s="15" t="s">
        <v>32</v>
      </c>
      <c r="B46" s="22" t="s">
        <v>43</v>
      </c>
      <c r="C46" s="22">
        <v>9</v>
      </c>
      <c r="D46" s="15" t="s">
        <v>32</v>
      </c>
      <c r="E46" s="22" t="s">
        <v>43</v>
      </c>
      <c r="F46" s="22">
        <v>9</v>
      </c>
      <c r="G46" s="18" t="str">
        <f>$E$11&amp;"-"&amp;D46&amp;"-"&amp;IF(E46="","",E46&amp;"-")&amp;F46</f>
        <v>USD-IRFuture-ED-9</v>
      </c>
      <c r="H46" s="55">
        <v>2.5065E-2</v>
      </c>
      <c r="I46" s="24">
        <v>0.2</v>
      </c>
      <c r="J46" s="5"/>
      <c r="K46" s="4"/>
      <c r="L46" s="4"/>
      <c r="M46" s="4"/>
    </row>
    <row r="47" spans="1:13" x14ac:dyDescent="0.2">
      <c r="A47" s="15" t="s">
        <v>32</v>
      </c>
      <c r="B47" s="22" t="s">
        <v>43</v>
      </c>
      <c r="C47" s="22">
        <v>10</v>
      </c>
      <c r="D47" s="15" t="s">
        <v>32</v>
      </c>
      <c r="E47" s="22" t="s">
        <v>43</v>
      </c>
      <c r="F47" s="22">
        <v>10</v>
      </c>
      <c r="G47" s="18" t="str">
        <f>$E$11&amp;"-"&amp;D47&amp;"-"&amp;IF(E47="","",E47&amp;"-")&amp;F47</f>
        <v>USD-IRFuture-ED-10</v>
      </c>
      <c r="H47" s="55">
        <v>2.5065E-2</v>
      </c>
      <c r="I47" s="24">
        <v>0.2</v>
      </c>
      <c r="J47" s="5"/>
    </row>
    <row r="48" spans="1:13" x14ac:dyDescent="0.2">
      <c r="A48" s="15" t="s">
        <v>32</v>
      </c>
      <c r="B48" s="22" t="s">
        <v>43</v>
      </c>
      <c r="C48" s="22">
        <v>11</v>
      </c>
      <c r="D48" s="15" t="s">
        <v>32</v>
      </c>
      <c r="E48" s="22" t="s">
        <v>43</v>
      </c>
      <c r="F48" s="22">
        <v>11</v>
      </c>
      <c r="G48" s="18" t="str">
        <f>$E$11&amp;"-"&amp;D48&amp;"-"&amp;IF(E48="","",E48&amp;"-")&amp;F48</f>
        <v>USD-IRFuture-ED-11</v>
      </c>
      <c r="H48" s="55">
        <v>2.5065E-2</v>
      </c>
      <c r="I48" s="24">
        <v>0.2</v>
      </c>
      <c r="J48" s="5"/>
    </row>
    <row r="49" spans="1:10" ht="13.5" thickBot="1" x14ac:dyDescent="0.25">
      <c r="A49" s="15" t="s">
        <v>32</v>
      </c>
      <c r="B49" s="22" t="s">
        <v>43</v>
      </c>
      <c r="C49" s="25">
        <v>12</v>
      </c>
      <c r="D49" s="15" t="s">
        <v>32</v>
      </c>
      <c r="E49" s="22" t="s">
        <v>43</v>
      </c>
      <c r="F49" s="25">
        <v>12</v>
      </c>
      <c r="G49" s="18" t="str">
        <f t="shared" si="0"/>
        <v>USD-IRFuture-ED-12</v>
      </c>
      <c r="H49" s="55">
        <v>2.5065E-2</v>
      </c>
      <c r="I49" s="27">
        <v>0.2</v>
      </c>
      <c r="J49" s="5"/>
    </row>
    <row r="50" spans="1:10" x14ac:dyDescent="0.2">
      <c r="A50" s="7"/>
      <c r="B50" s="8"/>
      <c r="C50" s="8"/>
      <c r="D50" s="7"/>
      <c r="E50" s="8"/>
      <c r="F50" s="8"/>
      <c r="G50" s="8"/>
      <c r="H50" s="8"/>
      <c r="I50" s="8"/>
      <c r="J50" s="5"/>
    </row>
    <row r="51" spans="1:10" ht="13.5" thickBot="1" x14ac:dyDescent="0.25">
      <c r="A51" s="29"/>
      <c r="B51" s="30"/>
      <c r="C51" s="30"/>
      <c r="D51" s="29"/>
      <c r="E51" s="30"/>
      <c r="F51" s="30"/>
      <c r="G51" s="30"/>
      <c r="H51" s="30"/>
      <c r="I51" s="30"/>
      <c r="J51" s="31"/>
    </row>
    <row r="52" spans="1:10" ht="13.5" thickBot="1" x14ac:dyDescent="0.25">
      <c r="D52" s="4"/>
      <c r="E52" s="4"/>
      <c r="F52" s="4"/>
      <c r="G52" s="4"/>
      <c r="H52" s="4"/>
      <c r="I52" s="4"/>
      <c r="J52" s="4"/>
    </row>
    <row r="53" spans="1:10" ht="13.5" thickBot="1" x14ac:dyDescent="0.25">
      <c r="A53" s="33" t="s">
        <v>55</v>
      </c>
      <c r="B53" s="33" t="str">
        <f ca="1">_xll.HLV5r3.Financial.Cache.CreateCurve_Old( A54:B63, HLInstruments, Rates, Spreads)</f>
        <v>Market.QR_LIVE.RateCurve.USD-LIBOR-BBA-1M</v>
      </c>
    </row>
    <row r="54" spans="1:10" ht="13.5" thickBot="1" x14ac:dyDescent="0.25">
      <c r="A54" s="34" t="s">
        <v>56</v>
      </c>
      <c r="B54" s="48" t="s">
        <v>0</v>
      </c>
    </row>
    <row r="55" spans="1:10" x14ac:dyDescent="0.2">
      <c r="A55" s="35" t="s">
        <v>57</v>
      </c>
      <c r="B55" s="43">
        <f ca="1">TODAY()</f>
        <v>43648</v>
      </c>
    </row>
    <row r="56" spans="1:10" x14ac:dyDescent="0.2">
      <c r="A56" s="36" t="s">
        <v>58</v>
      </c>
      <c r="B56" s="40">
        <f ca="1">B55</f>
        <v>43648</v>
      </c>
    </row>
    <row r="57" spans="1:10" x14ac:dyDescent="0.2">
      <c r="A57" s="37" t="s">
        <v>59</v>
      </c>
      <c r="B57" s="41" t="s">
        <v>130</v>
      </c>
    </row>
    <row r="58" spans="1:10" x14ac:dyDescent="0.2">
      <c r="A58" s="36" t="s">
        <v>4</v>
      </c>
      <c r="B58" s="42" t="s">
        <v>132</v>
      </c>
    </row>
    <row r="59" spans="1:10" x14ac:dyDescent="0.2">
      <c r="A59" s="36" t="s">
        <v>60</v>
      </c>
      <c r="B59" s="41" t="s">
        <v>19</v>
      </c>
    </row>
    <row r="60" spans="1:10" x14ac:dyDescent="0.2">
      <c r="A60" s="36" t="s">
        <v>5</v>
      </c>
      <c r="B60" s="41" t="str">
        <f>B58&amp;"-"&amp;B59</f>
        <v>USD-LIBOR-BBA-1M</v>
      </c>
    </row>
    <row r="61" spans="1:10" x14ac:dyDescent="0.2">
      <c r="A61" s="36" t="s">
        <v>92</v>
      </c>
      <c r="B61" s="41">
        <v>0</v>
      </c>
    </row>
    <row r="62" spans="1:10" x14ac:dyDescent="0.2">
      <c r="A62" s="36" t="s">
        <v>6</v>
      </c>
      <c r="B62" s="41" t="s">
        <v>91</v>
      </c>
    </row>
    <row r="63" spans="1:10" ht="13.5" thickBot="1" x14ac:dyDescent="0.25">
      <c r="A63" s="38" t="s">
        <v>1</v>
      </c>
      <c r="B63" s="44" t="s">
        <v>42</v>
      </c>
    </row>
    <row r="64" spans="1:10" x14ac:dyDescent="0.2">
      <c r="A64" s="37" t="s">
        <v>83</v>
      </c>
      <c r="B64" s="41">
        <v>7200</v>
      </c>
    </row>
    <row r="65" spans="1:2" ht="13.5" thickBot="1" x14ac:dyDescent="0.25">
      <c r="A65" s="39" t="s">
        <v>82</v>
      </c>
      <c r="B65" s="45" t="str">
        <f ca="1">B53</f>
        <v>Market.QR_LIVE.RateCurve.USD-LIBOR-BBA-1M</v>
      </c>
    </row>
    <row r="66" spans="1:2" x14ac:dyDescent="0.2">
      <c r="A66" s="47"/>
      <c r="B66" s="46"/>
    </row>
  </sheetData>
  <protectedRanges>
    <protectedRange sqref="E10 B10 B62" name="Range2_1_1_1_1"/>
    <protectedRange sqref="H10" name="Range2_1_1_1_2"/>
  </protectedRanges>
  <phoneticPr fontId="4" type="noConversion"/>
  <dataValidations count="7">
    <dataValidation type="list" allowBlank="1" showInputMessage="1" showErrorMessage="1" sqref="E7 B7 B59" xr:uid="{00000000-0002-0000-0500-000000000000}">
      <formula1>"1D,1M,3M,6M"</formula1>
    </dataValidation>
    <dataValidation type="list" allowBlank="1" showInputMessage="1" showErrorMessage="1" sqref="E11 H11 B11 B63" xr:uid="{00000000-0002-0000-0500-000001000000}">
      <formula1>Currency</formula1>
    </dataValidation>
    <dataValidation type="list" allowBlank="1" showInputMessage="1" showErrorMessage="1" sqref="E6 B6 B58" xr:uid="{00000000-0002-0000-0500-000002000000}">
      <formula1>RateIndex</formula1>
    </dataValidation>
    <dataValidation type="list" allowBlank="1" showInputMessage="1" showErrorMessage="1" sqref="E10 H10 B10 B62" xr:uid="{00000000-0002-0000-0500-000003000000}">
      <formula1>Algorithms</formula1>
    </dataValidation>
    <dataValidation type="list" allowBlank="1" showInputMessage="1" showErrorMessage="1" sqref="E2 H2 B2 B54" xr:uid="{00000000-0002-0000-0500-000004000000}">
      <formula1>"RateCurve, DiscountCurve, InflationCurve, RateSpreadCurve"</formula1>
    </dataValidation>
    <dataValidation type="list" allowBlank="1" showInputMessage="1" showErrorMessage="1" sqref="H7" xr:uid="{00000000-0002-0000-0500-000005000000}">
      <formula1>"SENIOR"</formula1>
    </dataValidation>
    <dataValidation type="list" allowBlank="1" showInputMessage="1" showErrorMessage="1" sqref="H6" xr:uid="{00000000-0002-0000-0500-000006000000}">
      <formula1>"NAB, LIBOR"</formula1>
    </dataValidation>
  </dataValidations>
  <pageMargins left="0.75" right="0.75" top="1" bottom="1" header="0.5" footer="0.5"/>
  <pageSetup paperSize="9" orientation="portrait" r:id="rId1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61"/>
  <sheetViews>
    <sheetView topLeftCell="A31" workbookViewId="0">
      <selection activeCell="B49" sqref="B49"/>
    </sheetView>
  </sheetViews>
  <sheetFormatPr defaultRowHeight="12.75" x14ac:dyDescent="0.2"/>
  <cols>
    <col min="1" max="1" width="21" bestFit="1" customWidth="1"/>
    <col min="2" max="2" width="52.42578125" bestFit="1" customWidth="1"/>
    <col min="4" max="4" width="21" bestFit="1" customWidth="1"/>
    <col min="5" max="5" width="49.140625" bestFit="1" customWidth="1"/>
    <col min="7" max="7" width="21" bestFit="1" customWidth="1"/>
    <col min="8" max="8" width="45.28515625" bestFit="1" customWidth="1"/>
    <col min="11" max="11" width="14.140625" bestFit="1" customWidth="1"/>
    <col min="12" max="12" width="20.85546875" customWidth="1"/>
    <col min="14" max="14" width="14.140625" bestFit="1" customWidth="1"/>
    <col min="15" max="15" width="21.7109375" customWidth="1"/>
    <col min="17" max="17" width="16.28515625" bestFit="1" customWidth="1"/>
    <col min="18" max="18" width="20" customWidth="1"/>
  </cols>
  <sheetData>
    <row r="1" spans="1:19" ht="13.5" thickBot="1" x14ac:dyDescent="0.25">
      <c r="A1" s="33" t="s">
        <v>55</v>
      </c>
      <c r="B1" s="33" t="str">
        <f ca="1">_xll.HLV5r3.Financial.Cache.CreateCurve_Old( A2:B11, HLInstruments, Rates, Spreads)</f>
        <v>Market.QR_LIVE.RateCurve.EUR-EURIBOR-Telerate-6M</v>
      </c>
      <c r="C1" s="8"/>
      <c r="D1" s="33" t="s">
        <v>55</v>
      </c>
      <c r="E1" s="33" t="str">
        <f ca="1">_xll.HLV5r3.Financial.Cache.CreateCurve_Old(  D2:E11, HLInstruments, Rates, Spreads)</f>
        <v>Market.QR_LIVE.DiscountCurve.EUR-LIBOR-SENIOR</v>
      </c>
      <c r="F1" s="8"/>
      <c r="G1" s="33" t="s">
        <v>55</v>
      </c>
      <c r="H1" s="33" t="str">
        <f ca="1">_xll.HLV5r3.Financial.Cache.CreateCurve_Old( G2:H11, HLInstruments, Rates, Spreads)</f>
        <v>Market.QR_LIVE.RateCurve.EUR-EURIBOR-Telerate-3M</v>
      </c>
      <c r="I1" s="3"/>
      <c r="J1" s="4"/>
      <c r="K1" t="e">
        <f ca="1">_xll.Orion.ExcelAPI.Cache.CreatePricingStructureProperties(K4:L12, K18:K52,L18:L52,M18:M52,N18:N52, FALSE)</f>
        <v>#NAME?</v>
      </c>
      <c r="L1" s="4"/>
      <c r="N1" t="e">
        <f ca="1">_xll.Orion.ExcelAPI.Cache.CreatePricingStructureProperties(N4:O12, K18:K52,L18:L52,M18:M52,N18:N52, FALSE)</f>
        <v>#NAME?</v>
      </c>
      <c r="P1" s="4"/>
      <c r="Q1" t="e">
        <f ca="1">_xll.Orion.ExcelAPI.Cache.CreatePricingStructureProperties(Q4:R12, K18:K52,L18:L52,M18:M52,N18:N52, FALSE)</f>
        <v>#NAME?</v>
      </c>
    </row>
    <row r="2" spans="1:19" ht="13.5" thickBot="1" x14ac:dyDescent="0.25">
      <c r="A2" s="34" t="s">
        <v>56</v>
      </c>
      <c r="B2" s="48" t="s">
        <v>0</v>
      </c>
      <c r="C2" s="8"/>
      <c r="D2" s="34" t="s">
        <v>56</v>
      </c>
      <c r="E2" s="48" t="s">
        <v>46</v>
      </c>
      <c r="F2" s="8"/>
      <c r="G2" s="34" t="s">
        <v>56</v>
      </c>
      <c r="H2" s="48" t="s">
        <v>0</v>
      </c>
      <c r="I2" s="5"/>
      <c r="J2" s="4"/>
      <c r="L2" s="4"/>
      <c r="N2" s="4"/>
      <c r="P2" s="4"/>
      <c r="Q2" s="4"/>
    </row>
    <row r="3" spans="1:19" x14ac:dyDescent="0.2">
      <c r="A3" s="35" t="s">
        <v>57</v>
      </c>
      <c r="B3" s="43">
        <f ca="1">NOW()</f>
        <v>43648.609918865739</v>
      </c>
      <c r="C3" s="8"/>
      <c r="D3" s="35" t="s">
        <v>57</v>
      </c>
      <c r="E3" s="43">
        <f ca="1">B3</f>
        <v>43648.609918865739</v>
      </c>
      <c r="F3" s="8"/>
      <c r="G3" s="35" t="s">
        <v>57</v>
      </c>
      <c r="H3" s="43">
        <f ca="1">NOW()</f>
        <v>43648.609917824077</v>
      </c>
      <c r="I3" s="5"/>
      <c r="J3" s="4"/>
      <c r="M3" s="4"/>
      <c r="N3" s="4"/>
      <c r="O3" s="4"/>
      <c r="P3" s="4"/>
      <c r="Q3" s="4"/>
    </row>
    <row r="4" spans="1:19" x14ac:dyDescent="0.2">
      <c r="A4" s="36" t="s">
        <v>58</v>
      </c>
      <c r="B4" s="40">
        <f ca="1">B3</f>
        <v>43648.609918865739</v>
      </c>
      <c r="C4" s="8"/>
      <c r="D4" s="36" t="s">
        <v>58</v>
      </c>
      <c r="E4" s="40">
        <f ca="1">B4</f>
        <v>43648.609918865739</v>
      </c>
      <c r="F4" s="8"/>
      <c r="G4" s="36" t="s">
        <v>58</v>
      </c>
      <c r="H4" s="40">
        <f ca="1">H3</f>
        <v>43648.609917824077</v>
      </c>
      <c r="I4" s="5"/>
      <c r="J4" s="4"/>
      <c r="K4" s="4" t="str">
        <f>A2</f>
        <v>PricingStructureType</v>
      </c>
      <c r="L4" s="4" t="str">
        <f>B2</f>
        <v>RateCurve</v>
      </c>
      <c r="M4" s="4"/>
      <c r="N4" s="4" t="str">
        <f>D2</f>
        <v>PricingStructureType</v>
      </c>
      <c r="O4" s="4" t="str">
        <f>E2</f>
        <v>DiscountCurve</v>
      </c>
      <c r="P4" s="6"/>
      <c r="Q4" s="4" t="str">
        <f>G2</f>
        <v>PricingStructureType</v>
      </c>
      <c r="R4" s="4" t="str">
        <f>H2</f>
        <v>RateCurve</v>
      </c>
      <c r="S4" s="4"/>
    </row>
    <row r="5" spans="1:19" x14ac:dyDescent="0.2">
      <c r="A5" s="37" t="s">
        <v>129</v>
      </c>
      <c r="B5" s="41" t="s">
        <v>130</v>
      </c>
      <c r="C5" s="8"/>
      <c r="D5" s="37" t="s">
        <v>129</v>
      </c>
      <c r="E5" s="41" t="s">
        <v>130</v>
      </c>
      <c r="F5" s="8"/>
      <c r="G5" s="37" t="s">
        <v>129</v>
      </c>
      <c r="H5" s="41" t="s">
        <v>130</v>
      </c>
      <c r="I5" s="5"/>
      <c r="J5" s="4"/>
      <c r="K5" s="63" t="str">
        <f>A5</f>
        <v>Market</v>
      </c>
      <c r="L5" s="4" t="str">
        <f>B5</f>
        <v>QR_LIVE</v>
      </c>
      <c r="M5" s="4"/>
      <c r="N5" s="63" t="str">
        <f>D5</f>
        <v>Market</v>
      </c>
      <c r="O5" s="4" t="str">
        <f>E5</f>
        <v>QR_LIVE</v>
      </c>
      <c r="P5" s="4"/>
      <c r="Q5" s="63" t="str">
        <f>G5</f>
        <v>Market</v>
      </c>
      <c r="R5" s="4" t="str">
        <f>H5</f>
        <v>QR_LIVE</v>
      </c>
      <c r="S5" s="4"/>
    </row>
    <row r="6" spans="1:19" x14ac:dyDescent="0.2">
      <c r="A6" s="36" t="s">
        <v>4</v>
      </c>
      <c r="B6" s="42" t="s">
        <v>75</v>
      </c>
      <c r="C6" s="8"/>
      <c r="D6" s="36" t="s">
        <v>66</v>
      </c>
      <c r="E6" s="42" t="s">
        <v>70</v>
      </c>
      <c r="F6" s="8"/>
      <c r="G6" s="36" t="s">
        <v>4</v>
      </c>
      <c r="H6" s="42" t="s">
        <v>75</v>
      </c>
      <c r="I6" s="5"/>
      <c r="J6" s="4"/>
      <c r="K6" s="63" t="str">
        <f t="shared" ref="K6:K11" si="0">A6</f>
        <v>IndexName</v>
      </c>
      <c r="L6" s="4" t="str">
        <f t="shared" ref="L6:L11" si="1">B6</f>
        <v>EUR-EURIBOR-Telerate</v>
      </c>
      <c r="M6" s="4"/>
      <c r="N6" s="63" t="str">
        <f t="shared" ref="N6:N11" si="2">D6</f>
        <v>CreditInstrumentId</v>
      </c>
      <c r="O6" s="4" t="str">
        <f t="shared" ref="O6:O11" si="3">E6</f>
        <v>LIBOR</v>
      </c>
      <c r="P6" s="4"/>
      <c r="Q6" s="63" t="str">
        <f t="shared" ref="Q6:Q11" si="4">G6</f>
        <v>IndexName</v>
      </c>
      <c r="R6" s="4" t="str">
        <f t="shared" ref="R6:R11" si="5">H6</f>
        <v>EUR-EURIBOR-Telerate</v>
      </c>
      <c r="S6" s="4"/>
    </row>
    <row r="7" spans="1:19" x14ac:dyDescent="0.2">
      <c r="A7" s="36" t="s">
        <v>60</v>
      </c>
      <c r="B7" s="41" t="s">
        <v>39</v>
      </c>
      <c r="C7" s="8"/>
      <c r="D7" s="36" t="s">
        <v>67</v>
      </c>
      <c r="E7" s="41" t="s">
        <v>68</v>
      </c>
      <c r="F7" s="8"/>
      <c r="G7" s="36" t="s">
        <v>60</v>
      </c>
      <c r="H7" s="41" t="s">
        <v>3</v>
      </c>
      <c r="I7" s="5"/>
      <c r="J7" s="4"/>
      <c r="K7" s="63" t="str">
        <f t="shared" si="0"/>
        <v>IndexTenor</v>
      </c>
      <c r="L7" s="4" t="str">
        <f t="shared" si="1"/>
        <v>6M</v>
      </c>
      <c r="M7" s="4"/>
      <c r="N7" s="63" t="str">
        <f t="shared" si="2"/>
        <v>CreditSeniority</v>
      </c>
      <c r="O7" s="4" t="str">
        <f t="shared" si="3"/>
        <v>SENIOR</v>
      </c>
      <c r="P7" s="4"/>
      <c r="Q7" s="63" t="str">
        <f t="shared" si="4"/>
        <v>IndexTenor</v>
      </c>
      <c r="R7" s="4" t="str">
        <f t="shared" si="5"/>
        <v>3M</v>
      </c>
      <c r="S7" s="4"/>
    </row>
    <row r="8" spans="1:19" x14ac:dyDescent="0.2">
      <c r="A8" s="36" t="s">
        <v>5</v>
      </c>
      <c r="B8" s="41" t="str">
        <f>B6&amp;"-"&amp;B7</f>
        <v>EUR-EURIBOR-Telerate-6M</v>
      </c>
      <c r="C8" s="8"/>
      <c r="D8" s="36" t="s">
        <v>5</v>
      </c>
      <c r="E8" s="41" t="str">
        <f>E11&amp;"-"&amp;E6&amp;"-"&amp;E7</f>
        <v>EUR-LIBOR-SENIOR</v>
      </c>
      <c r="F8" s="8"/>
      <c r="G8" s="36" t="s">
        <v>5</v>
      </c>
      <c r="H8" s="41" t="str">
        <f>H6&amp;"-"&amp;H7</f>
        <v>EUR-EURIBOR-Telerate-3M</v>
      </c>
      <c r="I8" s="5"/>
      <c r="J8" s="4"/>
      <c r="K8" s="63" t="str">
        <f t="shared" si="0"/>
        <v>CurveName</v>
      </c>
      <c r="L8" s="4" t="str">
        <f t="shared" si="1"/>
        <v>EUR-EURIBOR-Telerate-6M</v>
      </c>
      <c r="M8" s="4"/>
      <c r="N8" s="63" t="str">
        <f t="shared" si="2"/>
        <v>CurveName</v>
      </c>
      <c r="O8" s="4" t="str">
        <f t="shared" si="3"/>
        <v>EUR-LIBOR-SENIOR</v>
      </c>
      <c r="P8" s="4"/>
      <c r="Q8" s="63" t="str">
        <f t="shared" si="4"/>
        <v>CurveName</v>
      </c>
      <c r="R8" s="4" t="str">
        <f t="shared" si="5"/>
        <v>EUR-EURIBOR-Telerate-3M</v>
      </c>
      <c r="S8" s="4"/>
    </row>
    <row r="9" spans="1:19" x14ac:dyDescent="0.2">
      <c r="A9" s="36" t="s">
        <v>92</v>
      </c>
      <c r="B9" s="41">
        <v>0</v>
      </c>
      <c r="C9" s="8"/>
      <c r="D9" s="36" t="s">
        <v>92</v>
      </c>
      <c r="E9" s="41">
        <v>0</v>
      </c>
      <c r="F9" s="8"/>
      <c r="G9" s="36" t="s">
        <v>92</v>
      </c>
      <c r="H9" s="41">
        <v>0</v>
      </c>
      <c r="I9" s="5"/>
      <c r="J9" s="4"/>
      <c r="K9" s="63" t="str">
        <f t="shared" si="0"/>
        <v>DependencyDepth</v>
      </c>
      <c r="L9" s="4">
        <f t="shared" si="1"/>
        <v>0</v>
      </c>
      <c r="M9" s="4"/>
      <c r="N9" s="63" t="str">
        <f t="shared" si="2"/>
        <v>DependencyDepth</v>
      </c>
      <c r="O9" s="4">
        <f t="shared" si="3"/>
        <v>0</v>
      </c>
      <c r="P9" s="4"/>
      <c r="Q9" s="63" t="str">
        <f t="shared" si="4"/>
        <v>DependencyDepth</v>
      </c>
      <c r="R9" s="4">
        <f t="shared" si="5"/>
        <v>0</v>
      </c>
      <c r="S9" s="4"/>
    </row>
    <row r="10" spans="1:19" x14ac:dyDescent="0.2">
      <c r="A10" s="36" t="s">
        <v>6</v>
      </c>
      <c r="B10" s="41" t="s">
        <v>91</v>
      </c>
      <c r="C10" s="8"/>
      <c r="D10" s="36" t="s">
        <v>6</v>
      </c>
      <c r="E10" s="41" t="s">
        <v>91</v>
      </c>
      <c r="F10" s="8"/>
      <c r="G10" s="36" t="s">
        <v>6</v>
      </c>
      <c r="H10" s="41" t="s">
        <v>91</v>
      </c>
      <c r="I10" s="5"/>
      <c r="J10" s="4"/>
      <c r="K10" s="63" t="str">
        <f t="shared" si="0"/>
        <v>Algorithm</v>
      </c>
      <c r="L10" s="4" t="str">
        <f t="shared" si="1"/>
        <v>CalypsoAlgo4</v>
      </c>
      <c r="M10" s="4"/>
      <c r="N10" s="63" t="str">
        <f t="shared" si="2"/>
        <v>Algorithm</v>
      </c>
      <c r="O10" s="4" t="str">
        <f t="shared" si="3"/>
        <v>CalypsoAlgo4</v>
      </c>
      <c r="P10" s="4"/>
      <c r="Q10" s="63" t="str">
        <f t="shared" si="4"/>
        <v>Algorithm</v>
      </c>
      <c r="R10" s="4" t="str">
        <f t="shared" si="5"/>
        <v>CalypsoAlgo4</v>
      </c>
      <c r="S10" s="4"/>
    </row>
    <row r="11" spans="1:19" ht="13.5" thickBot="1" x14ac:dyDescent="0.25">
      <c r="A11" s="38" t="s">
        <v>1</v>
      </c>
      <c r="B11" s="44" t="s">
        <v>44</v>
      </c>
      <c r="C11" s="8"/>
      <c r="D11" s="38" t="s">
        <v>1</v>
      </c>
      <c r="E11" s="44" t="s">
        <v>44</v>
      </c>
      <c r="F11" s="8"/>
      <c r="G11" s="38" t="s">
        <v>1</v>
      </c>
      <c r="H11" s="44" t="s">
        <v>44</v>
      </c>
      <c r="I11" s="5"/>
      <c r="J11" s="4"/>
      <c r="K11" s="63" t="str">
        <f t="shared" si="0"/>
        <v>Currency</v>
      </c>
      <c r="L11" s="4" t="str">
        <f t="shared" si="1"/>
        <v>EUR</v>
      </c>
      <c r="M11" s="4"/>
      <c r="N11" s="63" t="str">
        <f t="shared" si="2"/>
        <v>Currency</v>
      </c>
      <c r="O11" s="4" t="str">
        <f t="shared" si="3"/>
        <v>EUR</v>
      </c>
      <c r="P11" s="4"/>
      <c r="Q11" s="63" t="str">
        <f t="shared" si="4"/>
        <v>Currency</v>
      </c>
      <c r="R11" s="4" t="str">
        <f t="shared" si="5"/>
        <v>EUR</v>
      </c>
      <c r="S11" s="4"/>
    </row>
    <row r="12" spans="1:19" x14ac:dyDescent="0.2">
      <c r="A12" s="37" t="s">
        <v>83</v>
      </c>
      <c r="B12" s="41">
        <v>7200</v>
      </c>
      <c r="C12" s="8"/>
      <c r="D12" s="37" t="s">
        <v>83</v>
      </c>
      <c r="E12" s="41">
        <v>7200</v>
      </c>
      <c r="F12" s="8"/>
      <c r="G12" s="37" t="s">
        <v>83</v>
      </c>
      <c r="H12" s="41">
        <v>7200</v>
      </c>
      <c r="I12" s="5"/>
      <c r="J12" s="4"/>
      <c r="K12" s="64" t="str">
        <f>G13</f>
        <v>UniqueIdentifier</v>
      </c>
      <c r="L12" s="4" t="str">
        <f>"Configuration.PricingStructures."&amp;L5&amp;"."&amp;L4&amp;"."&amp;L8</f>
        <v>Configuration.PricingStructures.QR_LIVE.RateCurve.EUR-EURIBOR-Telerate-6M</v>
      </c>
      <c r="M12" s="4"/>
      <c r="N12" s="64" t="str">
        <f>K12</f>
        <v>UniqueIdentifier</v>
      </c>
      <c r="O12" s="4" t="str">
        <f>"Configuration.PricingStructures."&amp;O5&amp;"."&amp;O4&amp;"."&amp;O8</f>
        <v>Configuration.PricingStructures.QR_LIVE.DiscountCurve.EUR-LIBOR-SENIOR</v>
      </c>
      <c r="P12" s="4"/>
      <c r="Q12" s="64" t="str">
        <f>N12</f>
        <v>UniqueIdentifier</v>
      </c>
      <c r="R12" s="4" t="str">
        <f>"Configuration.PricingStructures."&amp;R5&amp;"."&amp;R4&amp;"."&amp;R8</f>
        <v>Configuration.PricingStructures.QR_LIVE.RateCurve.EUR-EURIBOR-Telerate-3M</v>
      </c>
      <c r="S12" s="4"/>
    </row>
    <row r="13" spans="1:19" ht="13.5" thickBot="1" x14ac:dyDescent="0.25">
      <c r="A13" s="39" t="s">
        <v>82</v>
      </c>
      <c r="B13" s="45" t="str">
        <f ca="1">B1</f>
        <v>Market.QR_LIVE.RateCurve.EUR-EURIBOR-Telerate-6M</v>
      </c>
      <c r="C13" s="8"/>
      <c r="D13" s="39" t="s">
        <v>82</v>
      </c>
      <c r="E13" s="45" t="str">
        <f ca="1">E1</f>
        <v>Market.QR_LIVE.DiscountCurve.EUR-LIBOR-SENIOR</v>
      </c>
      <c r="F13" s="8"/>
      <c r="G13" s="39" t="s">
        <v>82</v>
      </c>
      <c r="H13" s="45" t="str">
        <f ca="1">H1</f>
        <v>Market.QR_LIVE.RateCurve.EUR-EURIBOR-Telerate-3M</v>
      </c>
      <c r="I13" s="5"/>
      <c r="J13" s="4"/>
      <c r="K13" s="4"/>
      <c r="L13" s="4"/>
      <c r="M13" s="4"/>
      <c r="N13" s="4"/>
      <c r="P13" s="4"/>
    </row>
    <row r="14" spans="1:19" x14ac:dyDescent="0.2">
      <c r="A14" s="47"/>
      <c r="B14" s="46"/>
      <c r="C14" s="8"/>
      <c r="D14" s="47"/>
      <c r="E14" s="46"/>
      <c r="F14" s="8"/>
      <c r="G14" s="47"/>
      <c r="H14" s="46"/>
      <c r="I14" s="5"/>
      <c r="J14" s="4"/>
      <c r="K14" s="4"/>
      <c r="L14" s="4"/>
      <c r="M14" s="4"/>
      <c r="N14" s="4"/>
      <c r="P14" s="4"/>
    </row>
    <row r="15" spans="1:19" ht="13.5" thickBot="1" x14ac:dyDescent="0.25">
      <c r="A15" s="7"/>
      <c r="B15" s="8"/>
      <c r="C15" s="8"/>
      <c r="D15" s="8"/>
      <c r="E15" s="8"/>
      <c r="F15" s="8"/>
      <c r="G15" s="8"/>
      <c r="H15" s="8"/>
      <c r="I15" s="5"/>
      <c r="J15" s="4"/>
      <c r="K15" s="4"/>
      <c r="L15" s="4"/>
      <c r="M15" s="4"/>
      <c r="N15" s="4"/>
      <c r="P15" s="4"/>
    </row>
    <row r="16" spans="1:19" ht="13.5" thickBot="1" x14ac:dyDescent="0.25">
      <c r="A16" s="1" t="s">
        <v>8</v>
      </c>
      <c r="B16" s="2"/>
      <c r="C16" s="53"/>
      <c r="D16" s="53"/>
      <c r="E16" s="53"/>
      <c r="F16" s="54"/>
      <c r="G16" s="54"/>
      <c r="H16" s="54"/>
      <c r="I16" s="5"/>
      <c r="J16" s="4"/>
      <c r="K16" s="4"/>
      <c r="L16" s="4"/>
      <c r="M16" s="4"/>
      <c r="N16" s="4"/>
      <c r="P16" s="4"/>
    </row>
    <row r="17" spans="1:16" ht="13.5" thickBot="1" x14ac:dyDescent="0.25">
      <c r="A17" s="10" t="s">
        <v>9</v>
      </c>
      <c r="B17" s="11" t="s">
        <v>10</v>
      </c>
      <c r="C17" s="12" t="s">
        <v>11</v>
      </c>
      <c r="D17" s="12" t="s">
        <v>12</v>
      </c>
      <c r="E17" s="13" t="s">
        <v>13</v>
      </c>
      <c r="F17" s="14" t="s">
        <v>14</v>
      </c>
      <c r="G17" s="61"/>
      <c r="H17" s="61"/>
      <c r="I17" s="5"/>
      <c r="J17" s="4"/>
      <c r="K17" s="4" t="s">
        <v>121</v>
      </c>
      <c r="L17" s="4" t="s">
        <v>122</v>
      </c>
      <c r="M17" s="4" t="s">
        <v>123</v>
      </c>
      <c r="N17" s="4" t="s">
        <v>124</v>
      </c>
      <c r="P17" s="4"/>
    </row>
    <row r="18" spans="1:16" x14ac:dyDescent="0.2">
      <c r="A18" s="15" t="s">
        <v>15</v>
      </c>
      <c r="B18" s="16"/>
      <c r="C18" s="17" t="s">
        <v>16</v>
      </c>
      <c r="D18" s="18" t="str">
        <f>$B$11&amp;"-"&amp;A18&amp;"-"&amp;IF(B18="","",B18&amp;"-")&amp;C18</f>
        <v>EUR-Deposit-1D</v>
      </c>
      <c r="E18" s="19">
        <v>6.59E-2</v>
      </c>
      <c r="F18" s="20">
        <v>0</v>
      </c>
      <c r="G18" s="24" t="str">
        <f>D18</f>
        <v>EUR-Deposit-1D</v>
      </c>
      <c r="H18" s="62">
        <f>E18</f>
        <v>6.59E-2</v>
      </c>
      <c r="I18" s="5"/>
      <c r="J18" s="4"/>
      <c r="K18" s="4" t="s">
        <v>94</v>
      </c>
      <c r="L18" s="4">
        <v>6.59E-2</v>
      </c>
      <c r="M18" s="4" t="s">
        <v>125</v>
      </c>
      <c r="N18" s="4" t="s">
        <v>126</v>
      </c>
      <c r="P18" s="4"/>
    </row>
    <row r="19" spans="1:16" x14ac:dyDescent="0.2">
      <c r="A19" s="15" t="s">
        <v>15</v>
      </c>
      <c r="B19" s="21"/>
      <c r="C19" s="22" t="s">
        <v>54</v>
      </c>
      <c r="D19" s="18" t="str">
        <f>$B$11&amp;"-"&amp;A19&amp;"-"&amp;IF(B19="","",B19&amp;"-")&amp;C19</f>
        <v>EUR-Deposit-2D</v>
      </c>
      <c r="E19" s="23">
        <v>6.59E-2</v>
      </c>
      <c r="F19" s="24">
        <v>0</v>
      </c>
      <c r="G19" s="24" t="str">
        <f t="shared" ref="G19:G44" si="6">D19</f>
        <v>EUR-Deposit-2D</v>
      </c>
      <c r="H19" s="62">
        <f t="shared" ref="H19:H44" si="7">E19</f>
        <v>6.59E-2</v>
      </c>
      <c r="I19" s="5"/>
      <c r="J19" s="4"/>
      <c r="K19" s="4" t="s">
        <v>95</v>
      </c>
      <c r="L19" s="4">
        <v>6.59E-2</v>
      </c>
      <c r="M19" s="4" t="s">
        <v>125</v>
      </c>
      <c r="N19" s="4" t="s">
        <v>126</v>
      </c>
      <c r="P19" s="4"/>
    </row>
    <row r="20" spans="1:16" x14ac:dyDescent="0.2">
      <c r="A20" s="15" t="s">
        <v>15</v>
      </c>
      <c r="B20" s="21"/>
      <c r="C20" s="22" t="s">
        <v>17</v>
      </c>
      <c r="D20" s="18" t="str">
        <f t="shared" ref="D20:D44" si="8">$B$11&amp;"-"&amp;A20&amp;"-"&amp;IF(B20="","",B20&amp;"-")&amp;C20</f>
        <v>EUR-Deposit-1W</v>
      </c>
      <c r="E20" s="23">
        <v>6.59E-2</v>
      </c>
      <c r="F20" s="24">
        <v>0</v>
      </c>
      <c r="G20" s="24" t="str">
        <f t="shared" si="6"/>
        <v>EUR-Deposit-1W</v>
      </c>
      <c r="H20" s="62">
        <f t="shared" si="7"/>
        <v>6.59E-2</v>
      </c>
      <c r="I20" s="5"/>
      <c r="J20" s="4"/>
      <c r="K20" s="4" t="s">
        <v>96</v>
      </c>
      <c r="L20" s="4">
        <v>6.59E-2</v>
      </c>
      <c r="M20" s="4" t="s">
        <v>125</v>
      </c>
      <c r="N20" s="4" t="s">
        <v>126</v>
      </c>
      <c r="P20" s="4"/>
    </row>
    <row r="21" spans="1:16" x14ac:dyDescent="0.2">
      <c r="A21" s="15" t="s">
        <v>15</v>
      </c>
      <c r="B21" s="21"/>
      <c r="C21" s="22" t="s">
        <v>19</v>
      </c>
      <c r="D21" s="18" t="str">
        <f t="shared" si="8"/>
        <v>EUR-Deposit-1M</v>
      </c>
      <c r="E21" s="23">
        <v>6.6600000000000006E-2</v>
      </c>
      <c r="F21" s="24">
        <v>0</v>
      </c>
      <c r="G21" s="24" t="str">
        <f t="shared" si="6"/>
        <v>EUR-Deposit-1M</v>
      </c>
      <c r="H21" s="62">
        <f t="shared" si="7"/>
        <v>6.6600000000000006E-2</v>
      </c>
      <c r="I21" s="5"/>
      <c r="J21" s="4"/>
      <c r="K21" s="4" t="s">
        <v>97</v>
      </c>
      <c r="L21" s="4">
        <v>6.6600000000000006E-2</v>
      </c>
      <c r="M21" s="4" t="s">
        <v>125</v>
      </c>
      <c r="N21" s="4" t="s">
        <v>126</v>
      </c>
      <c r="P21" s="4"/>
    </row>
    <row r="22" spans="1:16" x14ac:dyDescent="0.2">
      <c r="A22" s="15" t="s">
        <v>15</v>
      </c>
      <c r="B22" s="21"/>
      <c r="C22" s="22" t="s">
        <v>20</v>
      </c>
      <c r="D22" s="18" t="str">
        <f t="shared" si="8"/>
        <v>EUR-Deposit-2M</v>
      </c>
      <c r="E22" s="23">
        <v>6.9199999999999998E-2</v>
      </c>
      <c r="F22" s="24">
        <v>0</v>
      </c>
      <c r="G22" s="24" t="str">
        <f t="shared" si="6"/>
        <v>EUR-Deposit-2M</v>
      </c>
      <c r="H22" s="62">
        <f t="shared" si="7"/>
        <v>6.9199999999999998E-2</v>
      </c>
      <c r="I22" s="5"/>
      <c r="J22" s="4"/>
      <c r="K22" s="4" t="s">
        <v>98</v>
      </c>
      <c r="L22" s="4">
        <v>6.9199999999999998E-2</v>
      </c>
      <c r="M22" s="4" t="s">
        <v>125</v>
      </c>
      <c r="N22" s="4" t="s">
        <v>126</v>
      </c>
      <c r="P22" s="4"/>
    </row>
    <row r="23" spans="1:16" x14ac:dyDescent="0.2">
      <c r="A23" s="15" t="s">
        <v>15</v>
      </c>
      <c r="B23" s="21"/>
      <c r="C23" s="22" t="s">
        <v>3</v>
      </c>
      <c r="D23" s="18" t="str">
        <f>$B$11&amp;"-"&amp;A23&amp;"-"&amp;IF(B23="","",B23&amp;"-")&amp;C23</f>
        <v>EUR-Deposit-3M</v>
      </c>
      <c r="E23" s="23">
        <v>6.9199999999999998E-2</v>
      </c>
      <c r="F23" s="24">
        <v>0</v>
      </c>
      <c r="G23" s="24" t="str">
        <f>D23</f>
        <v>EUR-Deposit-3M</v>
      </c>
      <c r="H23" s="62">
        <f t="shared" ref="H23" si="9">E23</f>
        <v>6.9199999999999998E-2</v>
      </c>
      <c r="I23" s="5"/>
      <c r="J23" s="4"/>
      <c r="K23" s="4" t="s">
        <v>99</v>
      </c>
      <c r="L23" s="4">
        <v>6.9199999999999998E-2</v>
      </c>
      <c r="M23" s="4" t="s">
        <v>125</v>
      </c>
      <c r="N23" s="4" t="s">
        <v>126</v>
      </c>
      <c r="P23" s="4"/>
    </row>
    <row r="24" spans="1:16" x14ac:dyDescent="0.2">
      <c r="A24" s="15" t="s">
        <v>21</v>
      </c>
      <c r="B24" s="21"/>
      <c r="C24" s="22" t="s">
        <v>22</v>
      </c>
      <c r="D24" s="18" t="str">
        <f t="shared" si="8"/>
        <v>EUR-IRSwap-3Y</v>
      </c>
      <c r="E24" s="23">
        <v>7.4300000000000005E-2</v>
      </c>
      <c r="F24" s="24">
        <v>0</v>
      </c>
      <c r="G24" s="24" t="str">
        <f t="shared" si="6"/>
        <v>EUR-IRSwap-3Y</v>
      </c>
      <c r="H24" s="62">
        <f t="shared" si="7"/>
        <v>7.4300000000000005E-2</v>
      </c>
      <c r="I24" s="5"/>
      <c r="J24" s="4"/>
      <c r="K24" s="4" t="s">
        <v>100</v>
      </c>
      <c r="L24" s="4">
        <v>7.4300000000000005E-2</v>
      </c>
      <c r="M24" s="4" t="s">
        <v>125</v>
      </c>
      <c r="N24" s="4" t="s">
        <v>126</v>
      </c>
      <c r="P24" s="4"/>
    </row>
    <row r="25" spans="1:16" x14ac:dyDescent="0.2">
      <c r="A25" s="15" t="s">
        <v>21</v>
      </c>
      <c r="B25" s="21"/>
      <c r="C25" s="22" t="s">
        <v>23</v>
      </c>
      <c r="D25" s="18" t="str">
        <f t="shared" si="8"/>
        <v>EUR-IRSwap-4Y</v>
      </c>
      <c r="E25" s="23">
        <v>7.4399999999999994E-2</v>
      </c>
      <c r="F25" s="24">
        <v>0</v>
      </c>
      <c r="G25" s="24" t="str">
        <f t="shared" si="6"/>
        <v>EUR-IRSwap-4Y</v>
      </c>
      <c r="H25" s="62">
        <f t="shared" si="7"/>
        <v>7.4399999999999994E-2</v>
      </c>
      <c r="I25" s="5"/>
      <c r="J25" s="4"/>
      <c r="K25" s="4" t="s">
        <v>101</v>
      </c>
      <c r="L25" s="4">
        <v>7.4399999999999994E-2</v>
      </c>
      <c r="M25" s="4" t="s">
        <v>125</v>
      </c>
      <c r="N25" s="4" t="s">
        <v>126</v>
      </c>
      <c r="P25" s="4"/>
    </row>
    <row r="26" spans="1:16" x14ac:dyDescent="0.2">
      <c r="A26" s="15" t="s">
        <v>21</v>
      </c>
      <c r="B26" s="21"/>
      <c r="C26" s="22" t="s">
        <v>24</v>
      </c>
      <c r="D26" s="18" t="str">
        <f t="shared" si="8"/>
        <v>EUR-IRSwap-5Y</v>
      </c>
      <c r="E26" s="23">
        <v>7.4399999999999994E-2</v>
      </c>
      <c r="F26" s="24">
        <v>0</v>
      </c>
      <c r="G26" s="24" t="str">
        <f t="shared" si="6"/>
        <v>EUR-IRSwap-5Y</v>
      </c>
      <c r="H26" s="62">
        <f t="shared" si="7"/>
        <v>7.4399999999999994E-2</v>
      </c>
      <c r="I26" s="5"/>
      <c r="J26" s="4"/>
      <c r="K26" s="4" t="s">
        <v>102</v>
      </c>
      <c r="L26" s="4">
        <v>7.4399999999999994E-2</v>
      </c>
      <c r="M26" s="4" t="s">
        <v>125</v>
      </c>
      <c r="N26" s="4" t="s">
        <v>126</v>
      </c>
      <c r="P26" s="4"/>
    </row>
    <row r="27" spans="1:16" x14ac:dyDescent="0.2">
      <c r="A27" s="15" t="s">
        <v>21</v>
      </c>
      <c r="B27" s="21"/>
      <c r="C27" s="22" t="s">
        <v>25</v>
      </c>
      <c r="D27" s="18" t="str">
        <f t="shared" si="8"/>
        <v>EUR-IRSwap-6Y</v>
      </c>
      <c r="E27" s="23">
        <v>7.2900000000000006E-2</v>
      </c>
      <c r="F27" s="24">
        <v>0</v>
      </c>
      <c r="G27" s="24" t="str">
        <f t="shared" si="6"/>
        <v>EUR-IRSwap-6Y</v>
      </c>
      <c r="H27" s="62">
        <f t="shared" si="7"/>
        <v>7.2900000000000006E-2</v>
      </c>
      <c r="I27" s="5"/>
      <c r="J27" s="4"/>
      <c r="K27" s="4" t="s">
        <v>103</v>
      </c>
      <c r="L27" s="4">
        <v>7.2900000000000006E-2</v>
      </c>
      <c r="M27" s="4" t="s">
        <v>125</v>
      </c>
      <c r="N27" s="4" t="s">
        <v>126</v>
      </c>
      <c r="P27" s="4"/>
    </row>
    <row r="28" spans="1:16" x14ac:dyDescent="0.2">
      <c r="A28" s="15" t="s">
        <v>21</v>
      </c>
      <c r="B28" s="21"/>
      <c r="C28" s="22" t="s">
        <v>26</v>
      </c>
      <c r="D28" s="18" t="str">
        <f t="shared" si="8"/>
        <v>EUR-IRSwap-7Y</v>
      </c>
      <c r="E28" s="23">
        <v>7.1400000000000005E-2</v>
      </c>
      <c r="F28" s="24">
        <v>0</v>
      </c>
      <c r="G28" s="24" t="str">
        <f t="shared" si="6"/>
        <v>EUR-IRSwap-7Y</v>
      </c>
      <c r="H28" s="62">
        <f t="shared" si="7"/>
        <v>7.1400000000000005E-2</v>
      </c>
      <c r="I28" s="5"/>
      <c r="J28" s="4"/>
      <c r="K28" s="4" t="s">
        <v>104</v>
      </c>
      <c r="L28" s="4">
        <v>7.1400000000000005E-2</v>
      </c>
      <c r="M28" s="4" t="s">
        <v>125</v>
      </c>
      <c r="N28" s="4" t="s">
        <v>126</v>
      </c>
      <c r="P28" s="4"/>
    </row>
    <row r="29" spans="1:16" x14ac:dyDescent="0.2">
      <c r="A29" s="15" t="s">
        <v>21</v>
      </c>
      <c r="B29" s="21"/>
      <c r="C29" s="22" t="s">
        <v>27</v>
      </c>
      <c r="D29" s="18" t="str">
        <f t="shared" si="8"/>
        <v>EUR-IRSwap-8Y</v>
      </c>
      <c r="E29" s="23">
        <v>7.0699999999999999E-2</v>
      </c>
      <c r="F29" s="24">
        <v>0</v>
      </c>
      <c r="G29" s="24" t="str">
        <f t="shared" si="6"/>
        <v>EUR-IRSwap-8Y</v>
      </c>
      <c r="H29" s="62">
        <f t="shared" si="7"/>
        <v>7.0699999999999999E-2</v>
      </c>
      <c r="I29" s="5"/>
      <c r="J29" s="4"/>
      <c r="K29" s="4" t="s">
        <v>105</v>
      </c>
      <c r="L29" s="4">
        <v>7.0699999999999999E-2</v>
      </c>
      <c r="M29" s="4" t="s">
        <v>125</v>
      </c>
      <c r="N29" s="4" t="s">
        <v>126</v>
      </c>
      <c r="P29" s="4"/>
    </row>
    <row r="30" spans="1:16" x14ac:dyDescent="0.2">
      <c r="A30" s="15" t="s">
        <v>21</v>
      </c>
      <c r="B30" s="21"/>
      <c r="C30" s="22" t="s">
        <v>28</v>
      </c>
      <c r="D30" s="18" t="str">
        <f t="shared" si="8"/>
        <v>EUR-IRSwap-9Y</v>
      </c>
      <c r="E30" s="23">
        <v>7.0000000000000007E-2</v>
      </c>
      <c r="F30" s="24">
        <v>0</v>
      </c>
      <c r="G30" s="24" t="str">
        <f t="shared" si="6"/>
        <v>EUR-IRSwap-9Y</v>
      </c>
      <c r="H30" s="62">
        <f t="shared" si="7"/>
        <v>7.0000000000000007E-2</v>
      </c>
      <c r="I30" s="5"/>
      <c r="J30" s="4"/>
      <c r="K30" s="4" t="s">
        <v>106</v>
      </c>
      <c r="L30" s="4">
        <v>7.0000000000000007E-2</v>
      </c>
      <c r="M30" s="4" t="s">
        <v>125</v>
      </c>
      <c r="N30" s="4" t="s">
        <v>126</v>
      </c>
      <c r="P30" s="4"/>
    </row>
    <row r="31" spans="1:16" x14ac:dyDescent="0.2">
      <c r="A31" s="15" t="s">
        <v>21</v>
      </c>
      <c r="B31" s="21"/>
      <c r="C31" s="22" t="s">
        <v>29</v>
      </c>
      <c r="D31" s="18" t="str">
        <f t="shared" si="8"/>
        <v>EUR-IRSwap-10Y</v>
      </c>
      <c r="E31" s="23">
        <v>6.9400000000000003E-2</v>
      </c>
      <c r="F31" s="24">
        <v>0</v>
      </c>
      <c r="G31" s="24" t="str">
        <f t="shared" si="6"/>
        <v>EUR-IRSwap-10Y</v>
      </c>
      <c r="H31" s="62">
        <f t="shared" si="7"/>
        <v>6.9400000000000003E-2</v>
      </c>
      <c r="I31" s="5"/>
      <c r="J31" s="4"/>
      <c r="K31" s="4" t="s">
        <v>107</v>
      </c>
      <c r="L31" s="4">
        <v>6.9400000000000003E-2</v>
      </c>
      <c r="M31" s="4" t="s">
        <v>125</v>
      </c>
      <c r="N31" s="4" t="s">
        <v>126</v>
      </c>
      <c r="P31" s="4"/>
    </row>
    <row r="32" spans="1:16" x14ac:dyDescent="0.2">
      <c r="A32" s="15" t="s">
        <v>21</v>
      </c>
      <c r="B32" s="21"/>
      <c r="C32" s="22" t="s">
        <v>52</v>
      </c>
      <c r="D32" s="18" t="str">
        <f>$B$11&amp;"-"&amp;A32&amp;"-"&amp;IF(B32="","",B32&amp;"-")&amp;C32</f>
        <v>EUR-IRSwap-12Y</v>
      </c>
      <c r="E32" s="23">
        <v>6.7900000000000002E-2</v>
      </c>
      <c r="F32" s="24">
        <v>0</v>
      </c>
      <c r="G32" s="24" t="str">
        <f>D32</f>
        <v>EUR-IRSwap-12Y</v>
      </c>
      <c r="H32" s="62">
        <f t="shared" ref="H32" si="10">E32</f>
        <v>6.7900000000000002E-2</v>
      </c>
      <c r="I32" s="5"/>
      <c r="J32" s="4"/>
      <c r="K32" s="4" t="s">
        <v>108</v>
      </c>
      <c r="L32" s="4">
        <v>6.7900000000000002E-2</v>
      </c>
      <c r="M32" s="4" t="s">
        <v>125</v>
      </c>
      <c r="N32" s="4" t="s">
        <v>126</v>
      </c>
      <c r="P32" s="4"/>
    </row>
    <row r="33" spans="1:16" x14ac:dyDescent="0.2">
      <c r="A33" s="15" t="s">
        <v>21</v>
      </c>
      <c r="B33" s="21"/>
      <c r="C33" s="22" t="s">
        <v>30</v>
      </c>
      <c r="D33" s="18" t="str">
        <f t="shared" si="8"/>
        <v>EUR-IRSwap-15Y</v>
      </c>
      <c r="E33" s="23">
        <v>6.7900000000000002E-2</v>
      </c>
      <c r="F33" s="24">
        <v>0</v>
      </c>
      <c r="G33" s="24" t="str">
        <f t="shared" si="6"/>
        <v>EUR-IRSwap-15Y</v>
      </c>
      <c r="H33" s="62">
        <f t="shared" si="7"/>
        <v>6.7900000000000002E-2</v>
      </c>
      <c r="I33" s="5"/>
      <c r="J33" s="4"/>
      <c r="K33" s="4" t="s">
        <v>109</v>
      </c>
      <c r="L33" s="4">
        <v>6.7900000000000002E-2</v>
      </c>
      <c r="M33" s="4" t="s">
        <v>125</v>
      </c>
      <c r="N33" s="4" t="s">
        <v>126</v>
      </c>
      <c r="P33" s="4"/>
    </row>
    <row r="34" spans="1:16" x14ac:dyDescent="0.2">
      <c r="A34" s="15" t="s">
        <v>21</v>
      </c>
      <c r="B34" s="21"/>
      <c r="C34" s="22" t="s">
        <v>31</v>
      </c>
      <c r="D34" s="18" t="str">
        <f t="shared" si="8"/>
        <v>EUR-IRSwap-20Y</v>
      </c>
      <c r="E34" s="23">
        <v>6.6799999999999998E-2</v>
      </c>
      <c r="F34" s="24">
        <v>0</v>
      </c>
      <c r="G34" s="24" t="str">
        <f t="shared" si="6"/>
        <v>EUR-IRSwap-20Y</v>
      </c>
      <c r="H34" s="62">
        <f t="shared" si="7"/>
        <v>6.6799999999999998E-2</v>
      </c>
      <c r="I34" s="5"/>
      <c r="J34" s="4"/>
      <c r="K34" s="4" t="s">
        <v>110</v>
      </c>
      <c r="L34" s="4">
        <v>6.6799999999999998E-2</v>
      </c>
      <c r="M34" s="4" t="s">
        <v>125</v>
      </c>
      <c r="N34" s="4" t="s">
        <v>126</v>
      </c>
      <c r="P34" s="4"/>
    </row>
    <row r="35" spans="1:16" x14ac:dyDescent="0.2">
      <c r="A35" s="15" t="s">
        <v>21</v>
      </c>
      <c r="B35" s="21"/>
      <c r="C35" s="22" t="s">
        <v>53</v>
      </c>
      <c r="D35" s="18" t="str">
        <f>$B$11&amp;"-"&amp;A35&amp;"-"&amp;IF(B35="","",B35&amp;"-")&amp;C35</f>
        <v>EUR-IRSwap-25Y</v>
      </c>
      <c r="E35" s="23">
        <v>6.6799999999999998E-2</v>
      </c>
      <c r="F35" s="24">
        <v>0</v>
      </c>
      <c r="G35" s="24" t="str">
        <f>D35</f>
        <v>EUR-IRSwap-25Y</v>
      </c>
      <c r="H35" s="62">
        <f t="shared" ref="H35:H36" si="11">E35</f>
        <v>6.6799999999999998E-2</v>
      </c>
      <c r="I35" s="5"/>
      <c r="J35" s="4"/>
      <c r="K35" s="4" t="s">
        <v>111</v>
      </c>
      <c r="L35" s="4">
        <v>6.6799999999999998E-2</v>
      </c>
      <c r="M35" s="4" t="s">
        <v>125</v>
      </c>
      <c r="N35" s="4" t="s">
        <v>126</v>
      </c>
      <c r="O35" s="4"/>
      <c r="P35" s="4"/>
    </row>
    <row r="36" spans="1:16" x14ac:dyDescent="0.2">
      <c r="A36" s="15" t="s">
        <v>21</v>
      </c>
      <c r="B36" s="21"/>
      <c r="C36" s="22" t="s">
        <v>80</v>
      </c>
      <c r="D36" s="18" t="str">
        <f>$B$11&amp;"-"&amp;A36&amp;"-"&amp;IF(B36="","",B36&amp;"-")&amp;C36</f>
        <v>EUR-IRSwap-30Y</v>
      </c>
      <c r="E36" s="23">
        <v>6.6799999999999998E-2</v>
      </c>
      <c r="F36" s="24">
        <v>0</v>
      </c>
      <c r="G36" s="24" t="str">
        <f>D36</f>
        <v>EUR-IRSwap-30Y</v>
      </c>
      <c r="H36" s="62">
        <f t="shared" si="11"/>
        <v>6.6799999999999998E-2</v>
      </c>
      <c r="I36" s="5"/>
      <c r="J36" s="4"/>
      <c r="K36" s="4" t="s">
        <v>112</v>
      </c>
      <c r="L36" s="4">
        <v>6.6799999999999998E-2</v>
      </c>
      <c r="M36" s="4" t="s">
        <v>125</v>
      </c>
      <c r="N36" s="4" t="s">
        <v>126</v>
      </c>
      <c r="O36" s="4"/>
      <c r="P36" s="4"/>
    </row>
    <row r="37" spans="1:16" x14ac:dyDescent="0.2">
      <c r="A37" s="15" t="s">
        <v>32</v>
      </c>
      <c r="B37" s="22" t="s">
        <v>45</v>
      </c>
      <c r="C37" s="22">
        <v>1</v>
      </c>
      <c r="D37" s="18" t="str">
        <f t="shared" si="8"/>
        <v>EUR-IRFuture-ER-1</v>
      </c>
      <c r="E37" s="23">
        <v>6.6600000000000006E-2</v>
      </c>
      <c r="F37" s="24">
        <v>0.2</v>
      </c>
      <c r="G37" s="24" t="str">
        <f t="shared" si="6"/>
        <v>EUR-IRFuture-ER-1</v>
      </c>
      <c r="H37" s="62">
        <f t="shared" si="7"/>
        <v>6.6600000000000006E-2</v>
      </c>
      <c r="I37" s="5"/>
      <c r="J37" s="4"/>
      <c r="K37" s="4" t="s">
        <v>113</v>
      </c>
      <c r="L37" s="4">
        <v>6.6600000000000006E-2</v>
      </c>
      <c r="M37" s="4" t="s">
        <v>125</v>
      </c>
      <c r="N37" s="4" t="s">
        <v>126</v>
      </c>
      <c r="O37" s="4"/>
      <c r="P37" s="4"/>
    </row>
    <row r="38" spans="1:16" x14ac:dyDescent="0.2">
      <c r="A38" s="15" t="s">
        <v>32</v>
      </c>
      <c r="B38" s="22" t="s">
        <v>45</v>
      </c>
      <c r="C38" s="22">
        <v>2</v>
      </c>
      <c r="D38" s="18" t="str">
        <f t="shared" si="8"/>
        <v>EUR-IRFuture-ER-2</v>
      </c>
      <c r="E38" s="23">
        <v>6.5600000000000006E-2</v>
      </c>
      <c r="F38" s="24">
        <v>0.2</v>
      </c>
      <c r="G38" s="24" t="str">
        <f t="shared" si="6"/>
        <v>EUR-IRFuture-ER-2</v>
      </c>
      <c r="H38" s="62">
        <f t="shared" si="7"/>
        <v>6.5600000000000006E-2</v>
      </c>
      <c r="I38" s="5"/>
      <c r="J38" s="4"/>
      <c r="K38" s="4" t="s">
        <v>113</v>
      </c>
      <c r="L38" s="4">
        <v>0.15</v>
      </c>
      <c r="M38" s="4" t="s">
        <v>127</v>
      </c>
      <c r="N38" s="4" t="s">
        <v>128</v>
      </c>
      <c r="O38" s="4"/>
      <c r="P38" s="4"/>
    </row>
    <row r="39" spans="1:16" x14ac:dyDescent="0.2">
      <c r="A39" s="15" t="s">
        <v>32</v>
      </c>
      <c r="B39" s="22" t="s">
        <v>45</v>
      </c>
      <c r="C39" s="22">
        <v>3</v>
      </c>
      <c r="D39" s="18" t="str">
        <f t="shared" si="8"/>
        <v>EUR-IRFuture-ER-3</v>
      </c>
      <c r="E39" s="23">
        <v>6.7599999999999993E-2</v>
      </c>
      <c r="F39" s="24">
        <v>0.2</v>
      </c>
      <c r="G39" s="24" t="str">
        <f t="shared" si="6"/>
        <v>EUR-IRFuture-ER-3</v>
      </c>
      <c r="H39" s="62">
        <f t="shared" si="7"/>
        <v>6.7599999999999993E-2</v>
      </c>
      <c r="I39" s="5"/>
      <c r="J39" s="4"/>
      <c r="K39" s="4" t="s">
        <v>114</v>
      </c>
      <c r="L39" s="4">
        <v>1.0666</v>
      </c>
      <c r="M39" s="4" t="s">
        <v>125</v>
      </c>
      <c r="N39" s="4" t="s">
        <v>126</v>
      </c>
      <c r="O39" s="4"/>
      <c r="P39" s="4"/>
    </row>
    <row r="40" spans="1:16" x14ac:dyDescent="0.2">
      <c r="A40" s="15" t="s">
        <v>32</v>
      </c>
      <c r="B40" s="22" t="s">
        <v>45</v>
      </c>
      <c r="C40" s="22">
        <v>4</v>
      </c>
      <c r="D40" s="18" t="str">
        <f t="shared" si="8"/>
        <v>EUR-IRFuture-ER-4</v>
      </c>
      <c r="E40" s="23">
        <v>6.8900000000000003E-2</v>
      </c>
      <c r="F40" s="24">
        <v>0.2</v>
      </c>
      <c r="G40" s="24" t="str">
        <f t="shared" si="6"/>
        <v>EUR-IRFuture-ER-4</v>
      </c>
      <c r="H40" s="62">
        <f t="shared" si="7"/>
        <v>6.8900000000000003E-2</v>
      </c>
      <c r="I40" s="5"/>
      <c r="J40" s="4"/>
      <c r="K40" s="4" t="s">
        <v>114</v>
      </c>
      <c r="L40" s="4">
        <v>0.15</v>
      </c>
      <c r="M40" s="4" t="s">
        <v>127</v>
      </c>
      <c r="N40" s="4" t="s">
        <v>128</v>
      </c>
      <c r="O40" s="4"/>
      <c r="P40" s="4"/>
    </row>
    <row r="41" spans="1:16" x14ac:dyDescent="0.2">
      <c r="A41" s="15" t="s">
        <v>32</v>
      </c>
      <c r="B41" s="22" t="s">
        <v>45</v>
      </c>
      <c r="C41" s="22">
        <v>5</v>
      </c>
      <c r="D41" s="18" t="str">
        <f t="shared" si="8"/>
        <v>EUR-IRFuture-ER-5</v>
      </c>
      <c r="E41" s="23">
        <v>6.5699999999999995E-2</v>
      </c>
      <c r="F41" s="24">
        <v>0.2</v>
      </c>
      <c r="G41" s="24" t="str">
        <f t="shared" si="6"/>
        <v>EUR-IRFuture-ER-5</v>
      </c>
      <c r="H41" s="62">
        <f t="shared" si="7"/>
        <v>6.5699999999999995E-2</v>
      </c>
      <c r="I41" s="5"/>
      <c r="J41" s="4"/>
      <c r="K41" s="4" t="s">
        <v>115</v>
      </c>
      <c r="L41" s="4">
        <v>1.0656000000000001</v>
      </c>
      <c r="M41" s="4" t="s">
        <v>125</v>
      </c>
      <c r="N41" s="4" t="s">
        <v>126</v>
      </c>
      <c r="O41" s="4"/>
      <c r="P41" s="4"/>
    </row>
    <row r="42" spans="1:16" x14ac:dyDescent="0.2">
      <c r="A42" s="15" t="s">
        <v>32</v>
      </c>
      <c r="B42" s="22" t="s">
        <v>45</v>
      </c>
      <c r="C42" s="22">
        <v>6</v>
      </c>
      <c r="D42" s="18" t="str">
        <f t="shared" si="8"/>
        <v>EUR-IRFuture-ER-6</v>
      </c>
      <c r="E42" s="23">
        <v>6.4399999999999999E-2</v>
      </c>
      <c r="F42" s="24">
        <v>0.2</v>
      </c>
      <c r="G42" s="24" t="str">
        <f t="shared" si="6"/>
        <v>EUR-IRFuture-ER-6</v>
      </c>
      <c r="H42" s="62">
        <f t="shared" si="7"/>
        <v>6.4399999999999999E-2</v>
      </c>
      <c r="I42" s="5"/>
      <c r="J42" s="4"/>
      <c r="K42" s="4" t="s">
        <v>115</v>
      </c>
      <c r="L42" s="4">
        <v>0.15</v>
      </c>
      <c r="M42" s="4" t="s">
        <v>127</v>
      </c>
      <c r="N42" s="4" t="s">
        <v>128</v>
      </c>
      <c r="O42" s="4"/>
      <c r="P42" s="4"/>
    </row>
    <row r="43" spans="1:16" x14ac:dyDescent="0.2">
      <c r="A43" s="15" t="s">
        <v>32</v>
      </c>
      <c r="B43" s="22" t="s">
        <v>45</v>
      </c>
      <c r="C43" s="22">
        <v>7</v>
      </c>
      <c r="D43" s="18" t="str">
        <f t="shared" si="8"/>
        <v>EUR-IRFuture-ER-7</v>
      </c>
      <c r="E43" s="23">
        <v>6.2100000000000002E-2</v>
      </c>
      <c r="F43" s="24">
        <v>0.2</v>
      </c>
      <c r="G43" s="24" t="str">
        <f t="shared" si="6"/>
        <v>EUR-IRFuture-ER-7</v>
      </c>
      <c r="H43" s="62">
        <f t="shared" si="7"/>
        <v>6.2100000000000002E-2</v>
      </c>
      <c r="I43" s="5"/>
      <c r="J43" s="4"/>
      <c r="K43" s="4" t="s">
        <v>116</v>
      </c>
      <c r="L43" s="4">
        <v>1.0676000000000001</v>
      </c>
      <c r="M43" s="4" t="s">
        <v>125</v>
      </c>
      <c r="N43" s="4" t="s">
        <v>126</v>
      </c>
      <c r="O43" s="4"/>
      <c r="P43" s="4"/>
    </row>
    <row r="44" spans="1:16" ht="13.5" thickBot="1" x14ac:dyDescent="0.25">
      <c r="A44" s="15" t="s">
        <v>32</v>
      </c>
      <c r="B44" s="22" t="s">
        <v>45</v>
      </c>
      <c r="C44" s="25">
        <v>8</v>
      </c>
      <c r="D44" s="18" t="str">
        <f t="shared" si="8"/>
        <v>EUR-IRFuture-ER-8</v>
      </c>
      <c r="E44" s="26">
        <v>7.4399999999999994E-2</v>
      </c>
      <c r="F44" s="27">
        <v>0.2</v>
      </c>
      <c r="G44" s="24" t="str">
        <f t="shared" si="6"/>
        <v>EUR-IRFuture-ER-8</v>
      </c>
      <c r="H44" s="62">
        <f t="shared" si="7"/>
        <v>7.4399999999999994E-2</v>
      </c>
      <c r="I44" s="5"/>
      <c r="J44" s="4"/>
      <c r="K44" s="4" t="s">
        <v>116</v>
      </c>
      <c r="L44" s="4">
        <v>0.15</v>
      </c>
      <c r="M44" s="4" t="s">
        <v>127</v>
      </c>
      <c r="N44" s="4" t="s">
        <v>128</v>
      </c>
      <c r="O44" s="4"/>
      <c r="P44" s="4"/>
    </row>
    <row r="45" spans="1:16" x14ac:dyDescent="0.2">
      <c r="A45" s="7"/>
      <c r="B45" s="8"/>
      <c r="C45" s="8"/>
      <c r="D45" s="8"/>
      <c r="E45" s="8"/>
      <c r="F45" s="8"/>
      <c r="G45" s="8"/>
      <c r="H45" s="8"/>
      <c r="I45" s="5"/>
      <c r="K45" s="4" t="s">
        <v>117</v>
      </c>
      <c r="L45" s="4">
        <v>1.0689</v>
      </c>
      <c r="M45" s="4" t="s">
        <v>125</v>
      </c>
      <c r="N45" s="4" t="s">
        <v>126</v>
      </c>
    </row>
    <row r="46" spans="1:16" ht="13.5" thickBot="1" x14ac:dyDescent="0.25">
      <c r="A46" s="29"/>
      <c r="B46" s="30"/>
      <c r="C46" s="30"/>
      <c r="D46" s="30"/>
      <c r="E46" s="30"/>
      <c r="F46" s="30"/>
      <c r="G46" s="30"/>
      <c r="H46" s="30"/>
      <c r="I46" s="31"/>
      <c r="K46" s="4" t="s">
        <v>117</v>
      </c>
      <c r="L46" s="4">
        <v>0.15</v>
      </c>
      <c r="M46" s="4" t="s">
        <v>127</v>
      </c>
      <c r="N46" s="4" t="s">
        <v>128</v>
      </c>
    </row>
    <row r="47" spans="1:16" ht="13.5" thickBot="1" x14ac:dyDescent="0.25">
      <c r="A47" s="4"/>
      <c r="B47" s="4"/>
      <c r="C47" s="4"/>
      <c r="D47" s="4"/>
      <c r="E47" s="4"/>
      <c r="F47" s="4"/>
      <c r="G47" s="4"/>
      <c r="H47" s="4"/>
      <c r="I47" s="4"/>
      <c r="K47" s="4" t="s">
        <v>118</v>
      </c>
      <c r="L47" s="4">
        <v>1.0657000000000001</v>
      </c>
      <c r="M47" s="4" t="s">
        <v>125</v>
      </c>
      <c r="N47" s="4" t="s">
        <v>126</v>
      </c>
    </row>
    <row r="48" spans="1:16" ht="13.5" thickBot="1" x14ac:dyDescent="0.25">
      <c r="A48" s="33" t="s">
        <v>55</v>
      </c>
      <c r="B48" s="33" t="str">
        <f ca="1">_xll.HLV5r3.Financial.Cache.CreateCurve_Old( A49:B58, HLInstruments, Rates, Spreads)</f>
        <v>Market.QR_LIVE.RateCurve.EUR-EURIBOR-Telerate-1M</v>
      </c>
      <c r="K48" s="4" t="s">
        <v>118</v>
      </c>
      <c r="L48" s="4">
        <v>0.15</v>
      </c>
      <c r="M48" s="4" t="s">
        <v>127</v>
      </c>
      <c r="N48" s="4" t="s">
        <v>128</v>
      </c>
    </row>
    <row r="49" spans="1:14" ht="13.5" thickBot="1" x14ac:dyDescent="0.25">
      <c r="A49" s="34" t="s">
        <v>56</v>
      </c>
      <c r="B49" s="48" t="s">
        <v>0</v>
      </c>
      <c r="K49" s="4" t="s">
        <v>119</v>
      </c>
      <c r="L49" s="4">
        <v>1.0644</v>
      </c>
      <c r="M49" s="4" t="s">
        <v>125</v>
      </c>
      <c r="N49" s="4" t="s">
        <v>126</v>
      </c>
    </row>
    <row r="50" spans="1:14" x14ac:dyDescent="0.2">
      <c r="A50" s="35" t="s">
        <v>57</v>
      </c>
      <c r="B50" s="43">
        <f ca="1">NOW()</f>
        <v>43648.609910069441</v>
      </c>
      <c r="K50" s="4" t="s">
        <v>119</v>
      </c>
      <c r="L50" s="4">
        <v>0.15</v>
      </c>
      <c r="M50" s="4" t="s">
        <v>127</v>
      </c>
      <c r="N50" s="4" t="s">
        <v>128</v>
      </c>
    </row>
    <row r="51" spans="1:14" x14ac:dyDescent="0.2">
      <c r="A51" s="36" t="s">
        <v>58</v>
      </c>
      <c r="B51" s="40">
        <f ca="1">B50</f>
        <v>43648.609910069441</v>
      </c>
      <c r="K51" s="4" t="s">
        <v>120</v>
      </c>
      <c r="L51" s="4">
        <v>7.4399999999999994E-2</v>
      </c>
      <c r="M51" s="4" t="s">
        <v>125</v>
      </c>
      <c r="N51" s="4" t="s">
        <v>126</v>
      </c>
    </row>
    <row r="52" spans="1:14" x14ac:dyDescent="0.2">
      <c r="A52" s="37" t="s">
        <v>129</v>
      </c>
      <c r="B52" s="41" t="s">
        <v>130</v>
      </c>
      <c r="K52" s="4" t="s">
        <v>120</v>
      </c>
      <c r="L52" s="4">
        <v>0.15</v>
      </c>
      <c r="M52" s="4" t="s">
        <v>127</v>
      </c>
      <c r="N52" s="4" t="s">
        <v>128</v>
      </c>
    </row>
    <row r="53" spans="1:14" x14ac:dyDescent="0.2">
      <c r="A53" s="36" t="s">
        <v>4</v>
      </c>
      <c r="B53" s="42" t="s">
        <v>75</v>
      </c>
    </row>
    <row r="54" spans="1:14" x14ac:dyDescent="0.2">
      <c r="A54" s="36" t="s">
        <v>60</v>
      </c>
      <c r="B54" s="41" t="s">
        <v>19</v>
      </c>
    </row>
    <row r="55" spans="1:14" x14ac:dyDescent="0.2">
      <c r="A55" s="36" t="s">
        <v>5</v>
      </c>
      <c r="B55" s="41" t="str">
        <f>B53&amp;"-"&amp;B54</f>
        <v>EUR-EURIBOR-Telerate-1M</v>
      </c>
    </row>
    <row r="56" spans="1:14" x14ac:dyDescent="0.2">
      <c r="A56" s="36" t="s">
        <v>92</v>
      </c>
      <c r="B56" s="41">
        <v>0</v>
      </c>
    </row>
    <row r="57" spans="1:14" x14ac:dyDescent="0.2">
      <c r="A57" s="36" t="s">
        <v>6</v>
      </c>
      <c r="B57" s="41" t="s">
        <v>91</v>
      </c>
    </row>
    <row r="58" spans="1:14" ht="13.5" thickBot="1" x14ac:dyDescent="0.25">
      <c r="A58" s="38" t="s">
        <v>1</v>
      </c>
      <c r="B58" s="44" t="s">
        <v>44</v>
      </c>
    </row>
    <row r="59" spans="1:14" x14ac:dyDescent="0.2">
      <c r="A59" s="37" t="s">
        <v>83</v>
      </c>
      <c r="B59" s="41">
        <v>7200</v>
      </c>
    </row>
    <row r="60" spans="1:14" ht="13.5" thickBot="1" x14ac:dyDescent="0.25">
      <c r="A60" s="39" t="s">
        <v>82</v>
      </c>
      <c r="B60" s="45" t="str">
        <f ca="1">B48</f>
        <v>Market.QR_LIVE.RateCurve.EUR-EURIBOR-Telerate-1M</v>
      </c>
    </row>
    <row r="61" spans="1:14" x14ac:dyDescent="0.2">
      <c r="A61" s="47"/>
      <c r="B61" s="46"/>
    </row>
  </sheetData>
  <protectedRanges>
    <protectedRange sqref="B10 E10 H10 B57" name="Range2_1_1_1"/>
  </protectedRanges>
  <phoneticPr fontId="4" type="noConversion"/>
  <dataValidations count="7">
    <dataValidation type="list" allowBlank="1" showInputMessage="1" showErrorMessage="1" sqref="B11 E11 H11 B58" xr:uid="{00000000-0002-0000-0600-000000000000}">
      <formula1>Currency</formula1>
    </dataValidation>
    <dataValidation type="list" allowBlank="1" showInputMessage="1" showErrorMessage="1" sqref="B10 E10 H10 B57" xr:uid="{00000000-0002-0000-0600-000001000000}">
      <formula1>Algorithms</formula1>
    </dataValidation>
    <dataValidation type="list" allowBlank="1" showInputMessage="1" showErrorMessage="1" sqref="B7 H7 B54" xr:uid="{00000000-0002-0000-0600-000002000000}">
      <formula1>"1D,1M,3M,6M"</formula1>
    </dataValidation>
    <dataValidation type="list" allowBlank="1" showInputMessage="1" showErrorMessage="1" sqref="B6 H6 B53" xr:uid="{00000000-0002-0000-0600-000003000000}">
      <formula1>RateIndex</formula1>
    </dataValidation>
    <dataValidation type="list" allowBlank="1" showInputMessage="1" showErrorMessage="1" sqref="B2 H2 E2 B49" xr:uid="{00000000-0002-0000-0600-000004000000}">
      <formula1>"RateCurve, DiscountCurve, InflationCurve, RateSpreadCurve"</formula1>
    </dataValidation>
    <dataValidation type="list" allowBlank="1" showInputMessage="1" showErrorMessage="1" sqref="E6" xr:uid="{00000000-0002-0000-0600-000005000000}">
      <formula1>"NAB, LIBOR"</formula1>
    </dataValidation>
    <dataValidation type="list" allowBlank="1" showInputMessage="1" showErrorMessage="1" sqref="E7" xr:uid="{00000000-0002-0000-0600-000006000000}">
      <formula1>"SENIOR"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S52"/>
  <sheetViews>
    <sheetView workbookViewId="0">
      <selection activeCell="H2" sqref="H2"/>
    </sheetView>
  </sheetViews>
  <sheetFormatPr defaultRowHeight="12.75" x14ac:dyDescent="0.2"/>
  <cols>
    <col min="1" max="1" width="21" bestFit="1" customWidth="1"/>
    <col min="2" max="2" width="52.42578125" bestFit="1" customWidth="1"/>
    <col min="4" max="4" width="21" bestFit="1" customWidth="1"/>
    <col min="5" max="5" width="49.140625" bestFit="1" customWidth="1"/>
    <col min="7" max="7" width="21" bestFit="1" customWidth="1"/>
    <col min="8" max="8" width="45.28515625" bestFit="1" customWidth="1"/>
    <col min="11" max="11" width="14.140625" bestFit="1" customWidth="1"/>
    <col min="12" max="12" width="20.85546875" customWidth="1"/>
    <col min="14" max="14" width="14.140625" bestFit="1" customWidth="1"/>
    <col min="15" max="15" width="21.7109375" customWidth="1"/>
    <col min="17" max="17" width="16.28515625" bestFit="1" customWidth="1"/>
    <col min="18" max="18" width="20" customWidth="1"/>
  </cols>
  <sheetData>
    <row r="1" spans="1:19" ht="13.5" thickBot="1" x14ac:dyDescent="0.25">
      <c r="A1" s="33" t="s">
        <v>55</v>
      </c>
      <c r="B1" s="33" t="str">
        <f ca="1">_xll.HLV5r3.Financial.Cache.CreateCurve_Old( A2:B11, HLInstruments, Rates, Spreads)</f>
        <v>Market.QR_LIVE.RateCurve.EUR-LIBOR-BBA-6M</v>
      </c>
      <c r="C1" s="8"/>
      <c r="D1" s="33" t="s">
        <v>55</v>
      </c>
      <c r="E1" s="33" t="str">
        <f ca="1">_xll.HLV5r3.Financial.Cache.CreateCurve_Old( D2:E11, HLInstruments, Rates, Spreads)</f>
        <v>Market.QR_LIVE.RateCurve.EUR-LIBOR-BBA-1M</v>
      </c>
      <c r="F1" s="8"/>
      <c r="G1" s="33" t="s">
        <v>55</v>
      </c>
      <c r="H1" s="33" t="str">
        <f ca="1">_xll.HLV5r3.Financial.Cache.CreateCurve_Old( G2:H11, HLInstruments, Rates, Spreads)</f>
        <v>Market.QR_LIVE.RateCurve.EUR-LIBOR-BBA-3M</v>
      </c>
      <c r="I1" s="3"/>
      <c r="J1" s="4"/>
      <c r="K1" t="e">
        <f ca="1">_xll.Orion.ExcelAPI.Cache.CreatePricingStructureProperties(K4:L12, K18:K52,L18:L52,M18:M52,N18:N52, FALSE)</f>
        <v>#NAME?</v>
      </c>
      <c r="L1" s="4"/>
      <c r="N1" t="e">
        <f ca="1">_xll.Orion.ExcelAPI.Cache.CreatePricingStructureProperties(N4:O12, K18:K52,L18:L52,M18:M52,N18:N52, FALSE)</f>
        <v>#NAME?</v>
      </c>
      <c r="P1" s="4"/>
      <c r="Q1" t="e">
        <f ca="1">_xll.Orion.ExcelAPI.Cache.CreatePricingStructureProperties(Q4:R12, K18:K52,L18:L52,M18:M52,N18:N52, FALSE)</f>
        <v>#NAME?</v>
      </c>
    </row>
    <row r="2" spans="1:19" ht="13.5" thickBot="1" x14ac:dyDescent="0.25">
      <c r="A2" s="34" t="s">
        <v>56</v>
      </c>
      <c r="B2" s="48" t="s">
        <v>0</v>
      </c>
      <c r="C2" s="8"/>
      <c r="D2" s="34" t="s">
        <v>56</v>
      </c>
      <c r="E2" s="48" t="s">
        <v>0</v>
      </c>
      <c r="F2" s="8"/>
      <c r="G2" s="34" t="s">
        <v>56</v>
      </c>
      <c r="H2" s="48" t="s">
        <v>0</v>
      </c>
      <c r="I2" s="5"/>
      <c r="J2" s="4"/>
      <c r="L2" s="4"/>
      <c r="N2" s="4"/>
      <c r="P2" s="4"/>
      <c r="Q2" s="4"/>
    </row>
    <row r="3" spans="1:19" x14ac:dyDescent="0.2">
      <c r="A3" s="35" t="s">
        <v>57</v>
      </c>
      <c r="B3" s="43">
        <f ca="1">NOW()</f>
        <v>43648.609908564817</v>
      </c>
      <c r="C3" s="8"/>
      <c r="D3" s="35" t="s">
        <v>57</v>
      </c>
      <c r="E3" s="43">
        <f ca="1">NOW()</f>
        <v>43648.609908564817</v>
      </c>
      <c r="F3" s="8"/>
      <c r="G3" s="35" t="s">
        <v>57</v>
      </c>
      <c r="H3" s="43">
        <f ca="1">NOW()</f>
        <v>43648.609908564817</v>
      </c>
      <c r="I3" s="5"/>
      <c r="J3" s="4"/>
      <c r="M3" s="4"/>
      <c r="N3" s="4"/>
      <c r="O3" s="4"/>
      <c r="P3" s="4"/>
      <c r="Q3" s="4"/>
    </row>
    <row r="4" spans="1:19" x14ac:dyDescent="0.2">
      <c r="A4" s="36" t="s">
        <v>58</v>
      </c>
      <c r="B4" s="40">
        <f ca="1">B3</f>
        <v>43648.609908564817</v>
      </c>
      <c r="C4" s="8"/>
      <c r="D4" s="36" t="s">
        <v>58</v>
      </c>
      <c r="E4" s="40">
        <f ca="1">E3</f>
        <v>43648.609908564817</v>
      </c>
      <c r="F4" s="8"/>
      <c r="G4" s="36" t="s">
        <v>58</v>
      </c>
      <c r="H4" s="40">
        <f ca="1">H3</f>
        <v>43648.609908564817</v>
      </c>
      <c r="I4" s="5"/>
      <c r="J4" s="4"/>
      <c r="K4" s="4" t="str">
        <f>A2</f>
        <v>PricingStructureType</v>
      </c>
      <c r="L4" s="4" t="str">
        <f>B2</f>
        <v>RateCurve</v>
      </c>
      <c r="M4" s="4"/>
      <c r="N4" s="4" t="str">
        <f>D2</f>
        <v>PricingStructureType</v>
      </c>
      <c r="O4" s="4" t="str">
        <f>E2</f>
        <v>RateCurve</v>
      </c>
      <c r="P4" s="6"/>
      <c r="Q4" s="4" t="str">
        <f>G2</f>
        <v>PricingStructureType</v>
      </c>
      <c r="R4" s="4" t="str">
        <f>H2</f>
        <v>RateCurve</v>
      </c>
      <c r="S4" s="4"/>
    </row>
    <row r="5" spans="1:19" x14ac:dyDescent="0.2">
      <c r="A5" s="37" t="s">
        <v>129</v>
      </c>
      <c r="B5" s="41" t="s">
        <v>130</v>
      </c>
      <c r="C5" s="8"/>
      <c r="D5" s="37" t="s">
        <v>129</v>
      </c>
      <c r="E5" s="41" t="s">
        <v>130</v>
      </c>
      <c r="F5" s="8"/>
      <c r="G5" s="37" t="s">
        <v>129</v>
      </c>
      <c r="H5" s="41" t="s">
        <v>130</v>
      </c>
      <c r="I5" s="5"/>
      <c r="J5" s="4"/>
      <c r="K5" s="63" t="str">
        <f>A5</f>
        <v>Market</v>
      </c>
      <c r="L5" s="4" t="str">
        <f>B5</f>
        <v>QR_LIVE</v>
      </c>
      <c r="M5" s="4"/>
      <c r="N5" s="63" t="str">
        <f>D5</f>
        <v>Market</v>
      </c>
      <c r="O5" s="4" t="str">
        <f>E5</f>
        <v>QR_LIVE</v>
      </c>
      <c r="P5" s="4"/>
      <c r="Q5" s="63" t="str">
        <f>G5</f>
        <v>Market</v>
      </c>
      <c r="R5" s="4" t="str">
        <f>H5</f>
        <v>QR_LIVE</v>
      </c>
      <c r="S5" s="4"/>
    </row>
    <row r="6" spans="1:19" x14ac:dyDescent="0.2">
      <c r="A6" s="36" t="s">
        <v>4</v>
      </c>
      <c r="B6" s="42" t="s">
        <v>87</v>
      </c>
      <c r="C6" s="8"/>
      <c r="D6" s="36" t="s">
        <v>4</v>
      </c>
      <c r="E6" s="42" t="s">
        <v>87</v>
      </c>
      <c r="F6" s="8"/>
      <c r="G6" s="36" t="s">
        <v>4</v>
      </c>
      <c r="H6" s="42" t="s">
        <v>87</v>
      </c>
      <c r="I6" s="5"/>
      <c r="J6" s="4"/>
      <c r="K6" s="63" t="str">
        <f t="shared" ref="K6:L11" si="0">A6</f>
        <v>IndexName</v>
      </c>
      <c r="L6" s="4" t="str">
        <f t="shared" si="0"/>
        <v>EUR-LIBOR-BBA</v>
      </c>
      <c r="M6" s="4"/>
      <c r="N6" s="63" t="str">
        <f t="shared" ref="N6:N11" si="1">D6</f>
        <v>IndexName</v>
      </c>
      <c r="O6" s="4" t="str">
        <f t="shared" ref="O6:O11" si="2">E6</f>
        <v>EUR-LIBOR-BBA</v>
      </c>
      <c r="P6" s="4"/>
      <c r="Q6" s="63" t="str">
        <f t="shared" ref="Q6:R11" si="3">G6</f>
        <v>IndexName</v>
      </c>
      <c r="R6" s="4" t="str">
        <f t="shared" si="3"/>
        <v>EUR-LIBOR-BBA</v>
      </c>
      <c r="S6" s="4"/>
    </row>
    <row r="7" spans="1:19" x14ac:dyDescent="0.2">
      <c r="A7" s="36" t="s">
        <v>60</v>
      </c>
      <c r="B7" s="41" t="s">
        <v>39</v>
      </c>
      <c r="C7" s="8"/>
      <c r="D7" s="36" t="s">
        <v>60</v>
      </c>
      <c r="E7" s="41" t="s">
        <v>19</v>
      </c>
      <c r="F7" s="8"/>
      <c r="G7" s="36" t="s">
        <v>60</v>
      </c>
      <c r="H7" s="41" t="s">
        <v>3</v>
      </c>
      <c r="I7" s="5"/>
      <c r="J7" s="4"/>
      <c r="K7" s="63" t="str">
        <f t="shared" si="0"/>
        <v>IndexTenor</v>
      </c>
      <c r="L7" s="4" t="str">
        <f t="shared" si="0"/>
        <v>6M</v>
      </c>
      <c r="M7" s="4"/>
      <c r="N7" s="63" t="str">
        <f t="shared" si="1"/>
        <v>IndexTenor</v>
      </c>
      <c r="O7" s="4" t="str">
        <f t="shared" si="2"/>
        <v>1M</v>
      </c>
      <c r="P7" s="4"/>
      <c r="Q7" s="63" t="str">
        <f t="shared" si="3"/>
        <v>IndexTenor</v>
      </c>
      <c r="R7" s="4" t="str">
        <f t="shared" si="3"/>
        <v>3M</v>
      </c>
      <c r="S7" s="4"/>
    </row>
    <row r="8" spans="1:19" x14ac:dyDescent="0.2">
      <c r="A8" s="36" t="s">
        <v>5</v>
      </c>
      <c r="B8" s="41" t="str">
        <f>B6&amp;"-"&amp;B7</f>
        <v>EUR-LIBOR-BBA-6M</v>
      </c>
      <c r="C8" s="8"/>
      <c r="D8" s="36" t="s">
        <v>5</v>
      </c>
      <c r="E8" s="41" t="str">
        <f>E6&amp;"-"&amp;E7</f>
        <v>EUR-LIBOR-BBA-1M</v>
      </c>
      <c r="F8" s="8"/>
      <c r="G8" s="36" t="s">
        <v>5</v>
      </c>
      <c r="H8" s="41" t="str">
        <f>H6&amp;"-"&amp;H7</f>
        <v>EUR-LIBOR-BBA-3M</v>
      </c>
      <c r="I8" s="5"/>
      <c r="J8" s="4"/>
      <c r="K8" s="63" t="str">
        <f t="shared" si="0"/>
        <v>CurveName</v>
      </c>
      <c r="L8" s="4" t="str">
        <f t="shared" si="0"/>
        <v>EUR-LIBOR-BBA-6M</v>
      </c>
      <c r="M8" s="4"/>
      <c r="N8" s="63" t="str">
        <f t="shared" si="1"/>
        <v>CurveName</v>
      </c>
      <c r="O8" s="4" t="str">
        <f t="shared" si="2"/>
        <v>EUR-LIBOR-BBA-1M</v>
      </c>
      <c r="P8" s="4"/>
      <c r="Q8" s="63" t="str">
        <f t="shared" si="3"/>
        <v>CurveName</v>
      </c>
      <c r="R8" s="4" t="str">
        <f t="shared" si="3"/>
        <v>EUR-LIBOR-BBA-3M</v>
      </c>
      <c r="S8" s="4"/>
    </row>
    <row r="9" spans="1:19" x14ac:dyDescent="0.2">
      <c r="A9" s="36" t="s">
        <v>92</v>
      </c>
      <c r="B9" s="41">
        <v>0</v>
      </c>
      <c r="C9" s="8"/>
      <c r="D9" s="36" t="s">
        <v>92</v>
      </c>
      <c r="E9" s="41">
        <v>0</v>
      </c>
      <c r="F9" s="8"/>
      <c r="G9" s="36" t="s">
        <v>92</v>
      </c>
      <c r="H9" s="41">
        <v>0</v>
      </c>
      <c r="I9" s="5"/>
      <c r="J9" s="4"/>
      <c r="K9" s="63" t="str">
        <f t="shared" si="0"/>
        <v>DependencyDepth</v>
      </c>
      <c r="L9" s="4">
        <f t="shared" si="0"/>
        <v>0</v>
      </c>
      <c r="M9" s="4"/>
      <c r="N9" s="63" t="str">
        <f t="shared" si="1"/>
        <v>DependencyDepth</v>
      </c>
      <c r="O9" s="4">
        <f t="shared" si="2"/>
        <v>0</v>
      </c>
      <c r="P9" s="4"/>
      <c r="Q9" s="63" t="str">
        <f t="shared" si="3"/>
        <v>DependencyDepth</v>
      </c>
      <c r="R9" s="4">
        <f t="shared" si="3"/>
        <v>0</v>
      </c>
      <c r="S9" s="4"/>
    </row>
    <row r="10" spans="1:19" x14ac:dyDescent="0.2">
      <c r="A10" s="36" t="s">
        <v>6</v>
      </c>
      <c r="B10" s="41" t="s">
        <v>91</v>
      </c>
      <c r="C10" s="8"/>
      <c r="D10" s="36" t="s">
        <v>6</v>
      </c>
      <c r="E10" s="41" t="s">
        <v>91</v>
      </c>
      <c r="F10" s="8"/>
      <c r="G10" s="36" t="s">
        <v>6</v>
      </c>
      <c r="H10" s="41" t="s">
        <v>91</v>
      </c>
      <c r="I10" s="5"/>
      <c r="J10" s="4"/>
      <c r="K10" s="63" t="str">
        <f t="shared" si="0"/>
        <v>Algorithm</v>
      </c>
      <c r="L10" s="4" t="str">
        <f t="shared" si="0"/>
        <v>CalypsoAlgo4</v>
      </c>
      <c r="M10" s="4"/>
      <c r="N10" s="63" t="str">
        <f t="shared" si="1"/>
        <v>Algorithm</v>
      </c>
      <c r="O10" s="4" t="str">
        <f t="shared" si="2"/>
        <v>CalypsoAlgo4</v>
      </c>
      <c r="P10" s="4"/>
      <c r="Q10" s="63" t="str">
        <f t="shared" si="3"/>
        <v>Algorithm</v>
      </c>
      <c r="R10" s="4" t="str">
        <f t="shared" si="3"/>
        <v>CalypsoAlgo4</v>
      </c>
      <c r="S10" s="4"/>
    </row>
    <row r="11" spans="1:19" ht="13.5" thickBot="1" x14ac:dyDescent="0.25">
      <c r="A11" s="38" t="s">
        <v>1</v>
      </c>
      <c r="B11" s="44" t="s">
        <v>44</v>
      </c>
      <c r="C11" s="8"/>
      <c r="D11" s="38" t="s">
        <v>1</v>
      </c>
      <c r="E11" s="44" t="s">
        <v>44</v>
      </c>
      <c r="F11" s="8"/>
      <c r="G11" s="38" t="s">
        <v>1</v>
      </c>
      <c r="H11" s="44" t="s">
        <v>44</v>
      </c>
      <c r="I11" s="5"/>
      <c r="J11" s="4"/>
      <c r="K11" s="63" t="str">
        <f t="shared" si="0"/>
        <v>Currency</v>
      </c>
      <c r="L11" s="4" t="str">
        <f t="shared" si="0"/>
        <v>EUR</v>
      </c>
      <c r="M11" s="4"/>
      <c r="N11" s="63" t="str">
        <f t="shared" si="1"/>
        <v>Currency</v>
      </c>
      <c r="O11" s="4" t="str">
        <f t="shared" si="2"/>
        <v>EUR</v>
      </c>
      <c r="P11" s="4"/>
      <c r="Q11" s="63" t="str">
        <f t="shared" si="3"/>
        <v>Currency</v>
      </c>
      <c r="R11" s="4" t="str">
        <f t="shared" si="3"/>
        <v>EUR</v>
      </c>
      <c r="S11" s="4"/>
    </row>
    <row r="12" spans="1:19" x14ac:dyDescent="0.2">
      <c r="A12" s="37" t="s">
        <v>83</v>
      </c>
      <c r="B12" s="41">
        <v>7200</v>
      </c>
      <c r="C12" s="8"/>
      <c r="D12" s="37" t="s">
        <v>83</v>
      </c>
      <c r="E12" s="41">
        <v>7200</v>
      </c>
      <c r="F12" s="8"/>
      <c r="G12" s="37" t="s">
        <v>83</v>
      </c>
      <c r="H12" s="41">
        <v>7200</v>
      </c>
      <c r="I12" s="5"/>
      <c r="J12" s="4"/>
      <c r="K12" s="64" t="str">
        <f>G13</f>
        <v>UniqueIdentifier</v>
      </c>
      <c r="L12" s="4" t="str">
        <f>"Configuration.PricingStructures."&amp;L5&amp;"."&amp;L4&amp;"."&amp;L8</f>
        <v>Configuration.PricingStructures.QR_LIVE.RateCurve.EUR-LIBOR-BBA-6M</v>
      </c>
      <c r="M12" s="4"/>
      <c r="N12" s="63" t="str">
        <f>D13</f>
        <v>UniqueIdentifier</v>
      </c>
      <c r="O12" s="4" t="str">
        <f>"Configuration.PricingStructures."&amp;O5&amp;"."&amp;O4&amp;"."&amp;O8</f>
        <v>Configuration.PricingStructures.QR_LIVE.RateCurve.EUR-LIBOR-BBA-1M</v>
      </c>
      <c r="P12" s="4"/>
      <c r="Q12" s="64" t="str">
        <f>N12</f>
        <v>UniqueIdentifier</v>
      </c>
      <c r="R12" s="4" t="str">
        <f>"Configuration.PricingStructures."&amp;R5&amp;"."&amp;R4&amp;"."&amp;R8</f>
        <v>Configuration.PricingStructures.QR_LIVE.RateCurve.EUR-LIBOR-BBA-3M</v>
      </c>
      <c r="S12" s="4"/>
    </row>
    <row r="13" spans="1:19" ht="13.5" thickBot="1" x14ac:dyDescent="0.25">
      <c r="A13" s="39" t="s">
        <v>82</v>
      </c>
      <c r="B13" s="45" t="str">
        <f ca="1">B1</f>
        <v>Market.QR_LIVE.RateCurve.EUR-LIBOR-BBA-6M</v>
      </c>
      <c r="C13" s="8"/>
      <c r="D13" s="39" t="s">
        <v>82</v>
      </c>
      <c r="E13" s="45" t="str">
        <f ca="1">E1</f>
        <v>Market.QR_LIVE.RateCurve.EUR-LIBOR-BBA-1M</v>
      </c>
      <c r="F13" s="8"/>
      <c r="G13" s="39" t="s">
        <v>82</v>
      </c>
      <c r="H13" s="45" t="str">
        <f ca="1">H1</f>
        <v>Market.QR_LIVE.RateCurve.EUR-LIBOR-BBA-3M</v>
      </c>
      <c r="I13" s="5"/>
      <c r="J13" s="4"/>
      <c r="K13" s="4"/>
      <c r="L13" s="4"/>
      <c r="M13" s="4"/>
      <c r="N13" s="4"/>
      <c r="P13" s="4"/>
    </row>
    <row r="14" spans="1:19" x14ac:dyDescent="0.2">
      <c r="A14" s="47"/>
      <c r="B14" s="46"/>
      <c r="C14" s="8"/>
      <c r="D14" s="47"/>
      <c r="E14" s="46"/>
      <c r="F14" s="8"/>
      <c r="G14" s="47"/>
      <c r="H14" s="46"/>
      <c r="I14" s="5"/>
      <c r="J14" s="4"/>
      <c r="K14" s="4"/>
      <c r="L14" s="4"/>
      <c r="M14" s="4"/>
      <c r="N14" s="4"/>
      <c r="P14" s="4"/>
    </row>
    <row r="15" spans="1:19" ht="13.5" thickBot="1" x14ac:dyDescent="0.25">
      <c r="A15" s="7"/>
      <c r="B15" s="8"/>
      <c r="C15" s="8"/>
      <c r="D15" s="8"/>
      <c r="E15" s="8"/>
      <c r="F15" s="8"/>
      <c r="G15" s="8"/>
      <c r="H15" s="8"/>
      <c r="I15" s="5"/>
      <c r="J15" s="4"/>
      <c r="K15" s="4"/>
      <c r="L15" s="4"/>
      <c r="M15" s="4"/>
      <c r="N15" s="4"/>
      <c r="P15" s="4"/>
    </row>
    <row r="16" spans="1:19" ht="13.5" thickBot="1" x14ac:dyDescent="0.25">
      <c r="A16" s="1" t="s">
        <v>8</v>
      </c>
      <c r="B16" s="2"/>
      <c r="C16" s="53"/>
      <c r="D16" s="53"/>
      <c r="E16" s="53"/>
      <c r="F16" s="54"/>
      <c r="G16" s="54"/>
      <c r="H16" s="54"/>
      <c r="I16" s="5"/>
      <c r="J16" s="4"/>
      <c r="K16" s="4"/>
      <c r="L16" s="4"/>
      <c r="M16" s="4"/>
      <c r="N16" s="4"/>
      <c r="P16" s="4"/>
    </row>
    <row r="17" spans="1:16" ht="13.5" thickBot="1" x14ac:dyDescent="0.25">
      <c r="A17" s="10" t="s">
        <v>9</v>
      </c>
      <c r="B17" s="11" t="s">
        <v>10</v>
      </c>
      <c r="C17" s="12" t="s">
        <v>11</v>
      </c>
      <c r="D17" s="12" t="s">
        <v>12</v>
      </c>
      <c r="E17" s="13" t="s">
        <v>13</v>
      </c>
      <c r="F17" s="14" t="s">
        <v>14</v>
      </c>
      <c r="G17" s="61"/>
      <c r="H17" s="61"/>
      <c r="I17" s="5"/>
      <c r="J17" s="4"/>
      <c r="K17" s="4" t="s">
        <v>121</v>
      </c>
      <c r="L17" s="4" t="s">
        <v>122</v>
      </c>
      <c r="M17" s="4" t="s">
        <v>123</v>
      </c>
      <c r="N17" s="4" t="s">
        <v>124</v>
      </c>
      <c r="P17" s="4"/>
    </row>
    <row r="18" spans="1:16" x14ac:dyDescent="0.2">
      <c r="A18" s="15" t="s">
        <v>15</v>
      </c>
      <c r="B18" s="16"/>
      <c r="C18" s="17" t="s">
        <v>16</v>
      </c>
      <c r="D18" s="18" t="str">
        <f>$B$11&amp;"-"&amp;A18&amp;"-"&amp;IF(B18="","",B18&amp;"-")&amp;C18</f>
        <v>EUR-Deposit-1D</v>
      </c>
      <c r="E18" s="19">
        <v>6.59E-2</v>
      </c>
      <c r="F18" s="20">
        <v>0</v>
      </c>
      <c r="G18" s="24" t="str">
        <f>D18</f>
        <v>EUR-Deposit-1D</v>
      </c>
      <c r="H18" s="62">
        <f>E18</f>
        <v>6.59E-2</v>
      </c>
      <c r="I18" s="5"/>
      <c r="J18" s="4"/>
      <c r="K18" s="4" t="s">
        <v>94</v>
      </c>
      <c r="L18" s="4">
        <v>6.59E-2</v>
      </c>
      <c r="M18" s="4" t="s">
        <v>125</v>
      </c>
      <c r="N18" s="4" t="s">
        <v>126</v>
      </c>
      <c r="P18" s="4"/>
    </row>
    <row r="19" spans="1:16" x14ac:dyDescent="0.2">
      <c r="A19" s="15" t="s">
        <v>15</v>
      </c>
      <c r="B19" s="21"/>
      <c r="C19" s="22" t="s">
        <v>54</v>
      </c>
      <c r="D19" s="18" t="str">
        <f>$B$11&amp;"-"&amp;A19&amp;"-"&amp;IF(B19="","",B19&amp;"-")&amp;C19</f>
        <v>EUR-Deposit-2D</v>
      </c>
      <c r="E19" s="23">
        <v>6.59E-2</v>
      </c>
      <c r="F19" s="24">
        <v>0</v>
      </c>
      <c r="G19" s="24" t="str">
        <f t="shared" ref="G19:H44" si="4">D19</f>
        <v>EUR-Deposit-2D</v>
      </c>
      <c r="H19" s="62">
        <f t="shared" si="4"/>
        <v>6.59E-2</v>
      </c>
      <c r="I19" s="5"/>
      <c r="J19" s="4"/>
      <c r="K19" s="4" t="s">
        <v>95</v>
      </c>
      <c r="L19" s="4">
        <v>6.59E-2</v>
      </c>
      <c r="M19" s="4" t="s">
        <v>125</v>
      </c>
      <c r="N19" s="4" t="s">
        <v>126</v>
      </c>
      <c r="P19" s="4"/>
    </row>
    <row r="20" spans="1:16" x14ac:dyDescent="0.2">
      <c r="A20" s="15" t="s">
        <v>15</v>
      </c>
      <c r="B20" s="21"/>
      <c r="C20" s="22" t="s">
        <v>17</v>
      </c>
      <c r="D20" s="18" t="str">
        <f t="shared" ref="D20:D44" si="5">$B$11&amp;"-"&amp;A20&amp;"-"&amp;IF(B20="","",B20&amp;"-")&amp;C20</f>
        <v>EUR-Deposit-1W</v>
      </c>
      <c r="E20" s="23">
        <v>6.59E-2</v>
      </c>
      <c r="F20" s="24">
        <v>0</v>
      </c>
      <c r="G20" s="24" t="str">
        <f t="shared" si="4"/>
        <v>EUR-Deposit-1W</v>
      </c>
      <c r="H20" s="62">
        <f t="shared" si="4"/>
        <v>6.59E-2</v>
      </c>
      <c r="I20" s="5"/>
      <c r="J20" s="4"/>
      <c r="K20" s="4" t="s">
        <v>96</v>
      </c>
      <c r="L20" s="4">
        <v>6.59E-2</v>
      </c>
      <c r="M20" s="4" t="s">
        <v>125</v>
      </c>
      <c r="N20" s="4" t="s">
        <v>126</v>
      </c>
      <c r="P20" s="4"/>
    </row>
    <row r="21" spans="1:16" x14ac:dyDescent="0.2">
      <c r="A21" s="15" t="s">
        <v>15</v>
      </c>
      <c r="B21" s="21"/>
      <c r="C21" s="22" t="s">
        <v>19</v>
      </c>
      <c r="D21" s="18" t="str">
        <f t="shared" si="5"/>
        <v>EUR-Deposit-1M</v>
      </c>
      <c r="E21" s="23">
        <v>6.6600000000000006E-2</v>
      </c>
      <c r="F21" s="24">
        <v>0</v>
      </c>
      <c r="G21" s="24" t="str">
        <f t="shared" si="4"/>
        <v>EUR-Deposit-1M</v>
      </c>
      <c r="H21" s="62">
        <f t="shared" si="4"/>
        <v>6.6600000000000006E-2</v>
      </c>
      <c r="I21" s="5"/>
      <c r="J21" s="4"/>
      <c r="K21" s="4" t="s">
        <v>97</v>
      </c>
      <c r="L21" s="4">
        <v>6.6600000000000006E-2</v>
      </c>
      <c r="M21" s="4" t="s">
        <v>125</v>
      </c>
      <c r="N21" s="4" t="s">
        <v>126</v>
      </c>
      <c r="P21" s="4"/>
    </row>
    <row r="22" spans="1:16" x14ac:dyDescent="0.2">
      <c r="A22" s="15" t="s">
        <v>15</v>
      </c>
      <c r="B22" s="21"/>
      <c r="C22" s="22" t="s">
        <v>20</v>
      </c>
      <c r="D22" s="18" t="str">
        <f t="shared" si="5"/>
        <v>EUR-Deposit-2M</v>
      </c>
      <c r="E22" s="23">
        <v>6.9199999999999998E-2</v>
      </c>
      <c r="F22" s="24">
        <v>0</v>
      </c>
      <c r="G22" s="24" t="str">
        <f t="shared" si="4"/>
        <v>EUR-Deposit-2M</v>
      </c>
      <c r="H22" s="62">
        <f t="shared" si="4"/>
        <v>6.9199999999999998E-2</v>
      </c>
      <c r="I22" s="5"/>
      <c r="J22" s="4"/>
      <c r="K22" s="4" t="s">
        <v>98</v>
      </c>
      <c r="L22" s="4">
        <v>6.9199999999999998E-2</v>
      </c>
      <c r="M22" s="4" t="s">
        <v>125</v>
      </c>
      <c r="N22" s="4" t="s">
        <v>126</v>
      </c>
      <c r="P22" s="4"/>
    </row>
    <row r="23" spans="1:16" x14ac:dyDescent="0.2">
      <c r="A23" s="15" t="s">
        <v>15</v>
      </c>
      <c r="B23" s="21"/>
      <c r="C23" s="22" t="s">
        <v>3</v>
      </c>
      <c r="D23" s="18" t="str">
        <f>$B$11&amp;"-"&amp;A23&amp;"-"&amp;IF(B23="","",B23&amp;"-")&amp;C23</f>
        <v>EUR-Deposit-3M</v>
      </c>
      <c r="E23" s="23">
        <v>6.9199999999999998E-2</v>
      </c>
      <c r="F23" s="24">
        <v>0</v>
      </c>
      <c r="G23" s="24" t="str">
        <f>D23</f>
        <v>EUR-Deposit-3M</v>
      </c>
      <c r="H23" s="62">
        <f t="shared" si="4"/>
        <v>6.9199999999999998E-2</v>
      </c>
      <c r="I23" s="5"/>
      <c r="J23" s="4"/>
      <c r="K23" s="4" t="s">
        <v>99</v>
      </c>
      <c r="L23" s="4">
        <v>6.9199999999999998E-2</v>
      </c>
      <c r="M23" s="4" t="s">
        <v>125</v>
      </c>
      <c r="N23" s="4" t="s">
        <v>126</v>
      </c>
      <c r="P23" s="4"/>
    </row>
    <row r="24" spans="1:16" x14ac:dyDescent="0.2">
      <c r="A24" s="15" t="s">
        <v>21</v>
      </c>
      <c r="B24" s="21"/>
      <c r="C24" s="22" t="s">
        <v>22</v>
      </c>
      <c r="D24" s="18" t="str">
        <f t="shared" si="5"/>
        <v>EUR-IRSwap-3Y</v>
      </c>
      <c r="E24" s="23">
        <v>7.4300000000000005E-2</v>
      </c>
      <c r="F24" s="24">
        <v>0</v>
      </c>
      <c r="G24" s="24" t="str">
        <f t="shared" si="4"/>
        <v>EUR-IRSwap-3Y</v>
      </c>
      <c r="H24" s="62">
        <f t="shared" si="4"/>
        <v>7.4300000000000005E-2</v>
      </c>
      <c r="I24" s="5"/>
      <c r="J24" s="4"/>
      <c r="K24" s="4" t="s">
        <v>100</v>
      </c>
      <c r="L24" s="4">
        <v>7.4300000000000005E-2</v>
      </c>
      <c r="M24" s="4" t="s">
        <v>125</v>
      </c>
      <c r="N24" s="4" t="s">
        <v>126</v>
      </c>
      <c r="P24" s="4"/>
    </row>
    <row r="25" spans="1:16" x14ac:dyDescent="0.2">
      <c r="A25" s="15" t="s">
        <v>21</v>
      </c>
      <c r="B25" s="21"/>
      <c r="C25" s="22" t="s">
        <v>23</v>
      </c>
      <c r="D25" s="18" t="str">
        <f t="shared" si="5"/>
        <v>EUR-IRSwap-4Y</v>
      </c>
      <c r="E25" s="23">
        <v>7.4399999999999994E-2</v>
      </c>
      <c r="F25" s="24">
        <v>0</v>
      </c>
      <c r="G25" s="24" t="str">
        <f t="shared" si="4"/>
        <v>EUR-IRSwap-4Y</v>
      </c>
      <c r="H25" s="62">
        <f t="shared" si="4"/>
        <v>7.4399999999999994E-2</v>
      </c>
      <c r="I25" s="5"/>
      <c r="J25" s="4"/>
      <c r="K25" s="4" t="s">
        <v>101</v>
      </c>
      <c r="L25" s="4">
        <v>7.4399999999999994E-2</v>
      </c>
      <c r="M25" s="4" t="s">
        <v>125</v>
      </c>
      <c r="N25" s="4" t="s">
        <v>126</v>
      </c>
      <c r="P25" s="4"/>
    </row>
    <row r="26" spans="1:16" x14ac:dyDescent="0.2">
      <c r="A26" s="15" t="s">
        <v>21</v>
      </c>
      <c r="B26" s="21"/>
      <c r="C26" s="22" t="s">
        <v>24</v>
      </c>
      <c r="D26" s="18" t="str">
        <f t="shared" si="5"/>
        <v>EUR-IRSwap-5Y</v>
      </c>
      <c r="E26" s="23">
        <v>7.4399999999999994E-2</v>
      </c>
      <c r="F26" s="24">
        <v>0</v>
      </c>
      <c r="G26" s="24" t="str">
        <f t="shared" si="4"/>
        <v>EUR-IRSwap-5Y</v>
      </c>
      <c r="H26" s="62">
        <f t="shared" si="4"/>
        <v>7.4399999999999994E-2</v>
      </c>
      <c r="I26" s="5"/>
      <c r="J26" s="4"/>
      <c r="K26" s="4" t="s">
        <v>102</v>
      </c>
      <c r="L26" s="4">
        <v>7.4399999999999994E-2</v>
      </c>
      <c r="M26" s="4" t="s">
        <v>125</v>
      </c>
      <c r="N26" s="4" t="s">
        <v>126</v>
      </c>
      <c r="P26" s="4"/>
    </row>
    <row r="27" spans="1:16" x14ac:dyDescent="0.2">
      <c r="A27" s="15" t="s">
        <v>21</v>
      </c>
      <c r="B27" s="21"/>
      <c r="C27" s="22" t="s">
        <v>25</v>
      </c>
      <c r="D27" s="18" t="str">
        <f t="shared" si="5"/>
        <v>EUR-IRSwap-6Y</v>
      </c>
      <c r="E27" s="23">
        <v>7.2900000000000006E-2</v>
      </c>
      <c r="F27" s="24">
        <v>0</v>
      </c>
      <c r="G27" s="24" t="str">
        <f t="shared" si="4"/>
        <v>EUR-IRSwap-6Y</v>
      </c>
      <c r="H27" s="62">
        <f t="shared" si="4"/>
        <v>7.2900000000000006E-2</v>
      </c>
      <c r="I27" s="5"/>
      <c r="J27" s="4"/>
      <c r="K27" s="4" t="s">
        <v>103</v>
      </c>
      <c r="L27" s="4">
        <v>7.2900000000000006E-2</v>
      </c>
      <c r="M27" s="4" t="s">
        <v>125</v>
      </c>
      <c r="N27" s="4" t="s">
        <v>126</v>
      </c>
      <c r="P27" s="4"/>
    </row>
    <row r="28" spans="1:16" x14ac:dyDescent="0.2">
      <c r="A28" s="15" t="s">
        <v>21</v>
      </c>
      <c r="B28" s="21"/>
      <c r="C28" s="22" t="s">
        <v>26</v>
      </c>
      <c r="D28" s="18" t="str">
        <f t="shared" si="5"/>
        <v>EUR-IRSwap-7Y</v>
      </c>
      <c r="E28" s="23">
        <v>7.1400000000000005E-2</v>
      </c>
      <c r="F28" s="24">
        <v>0</v>
      </c>
      <c r="G28" s="24" t="str">
        <f t="shared" si="4"/>
        <v>EUR-IRSwap-7Y</v>
      </c>
      <c r="H28" s="62">
        <f t="shared" si="4"/>
        <v>7.1400000000000005E-2</v>
      </c>
      <c r="I28" s="5"/>
      <c r="J28" s="4"/>
      <c r="K28" s="4" t="s">
        <v>104</v>
      </c>
      <c r="L28" s="4">
        <v>7.1400000000000005E-2</v>
      </c>
      <c r="M28" s="4" t="s">
        <v>125</v>
      </c>
      <c r="N28" s="4" t="s">
        <v>126</v>
      </c>
      <c r="P28" s="4"/>
    </row>
    <row r="29" spans="1:16" x14ac:dyDescent="0.2">
      <c r="A29" s="15" t="s">
        <v>21</v>
      </c>
      <c r="B29" s="21"/>
      <c r="C29" s="22" t="s">
        <v>27</v>
      </c>
      <c r="D29" s="18" t="str">
        <f t="shared" si="5"/>
        <v>EUR-IRSwap-8Y</v>
      </c>
      <c r="E29" s="23">
        <v>7.0699999999999999E-2</v>
      </c>
      <c r="F29" s="24">
        <v>0</v>
      </c>
      <c r="G29" s="24" t="str">
        <f t="shared" si="4"/>
        <v>EUR-IRSwap-8Y</v>
      </c>
      <c r="H29" s="62">
        <f t="shared" si="4"/>
        <v>7.0699999999999999E-2</v>
      </c>
      <c r="I29" s="5"/>
      <c r="J29" s="4"/>
      <c r="K29" s="4" t="s">
        <v>105</v>
      </c>
      <c r="L29" s="4">
        <v>7.0699999999999999E-2</v>
      </c>
      <c r="M29" s="4" t="s">
        <v>125</v>
      </c>
      <c r="N29" s="4" t="s">
        <v>126</v>
      </c>
      <c r="P29" s="4"/>
    </row>
    <row r="30" spans="1:16" x14ac:dyDescent="0.2">
      <c r="A30" s="15" t="s">
        <v>21</v>
      </c>
      <c r="B30" s="21"/>
      <c r="C30" s="22" t="s">
        <v>28</v>
      </c>
      <c r="D30" s="18" t="str">
        <f t="shared" si="5"/>
        <v>EUR-IRSwap-9Y</v>
      </c>
      <c r="E30" s="23">
        <v>7.0000000000000007E-2</v>
      </c>
      <c r="F30" s="24">
        <v>0</v>
      </c>
      <c r="G30" s="24" t="str">
        <f t="shared" si="4"/>
        <v>EUR-IRSwap-9Y</v>
      </c>
      <c r="H30" s="62">
        <f t="shared" si="4"/>
        <v>7.0000000000000007E-2</v>
      </c>
      <c r="I30" s="5"/>
      <c r="J30" s="4"/>
      <c r="K30" s="4" t="s">
        <v>106</v>
      </c>
      <c r="L30" s="4">
        <v>7.0000000000000007E-2</v>
      </c>
      <c r="M30" s="4" t="s">
        <v>125</v>
      </c>
      <c r="N30" s="4" t="s">
        <v>126</v>
      </c>
      <c r="P30" s="4"/>
    </row>
    <row r="31" spans="1:16" x14ac:dyDescent="0.2">
      <c r="A31" s="15" t="s">
        <v>21</v>
      </c>
      <c r="B31" s="21"/>
      <c r="C31" s="22" t="s">
        <v>29</v>
      </c>
      <c r="D31" s="18" t="str">
        <f t="shared" si="5"/>
        <v>EUR-IRSwap-10Y</v>
      </c>
      <c r="E31" s="23">
        <v>6.9400000000000003E-2</v>
      </c>
      <c r="F31" s="24">
        <v>0</v>
      </c>
      <c r="G31" s="24" t="str">
        <f t="shared" si="4"/>
        <v>EUR-IRSwap-10Y</v>
      </c>
      <c r="H31" s="62">
        <f t="shared" si="4"/>
        <v>6.9400000000000003E-2</v>
      </c>
      <c r="I31" s="5"/>
      <c r="J31" s="4"/>
      <c r="K31" s="4" t="s">
        <v>107</v>
      </c>
      <c r="L31" s="4">
        <v>6.9400000000000003E-2</v>
      </c>
      <c r="M31" s="4" t="s">
        <v>125</v>
      </c>
      <c r="N31" s="4" t="s">
        <v>126</v>
      </c>
      <c r="P31" s="4"/>
    </row>
    <row r="32" spans="1:16" x14ac:dyDescent="0.2">
      <c r="A32" s="15" t="s">
        <v>21</v>
      </c>
      <c r="B32" s="21"/>
      <c r="C32" s="22" t="s">
        <v>52</v>
      </c>
      <c r="D32" s="18" t="str">
        <f>$B$11&amp;"-"&amp;A32&amp;"-"&amp;IF(B32="","",B32&amp;"-")&amp;C32</f>
        <v>EUR-IRSwap-12Y</v>
      </c>
      <c r="E32" s="23">
        <v>6.7900000000000002E-2</v>
      </c>
      <c r="F32" s="24">
        <v>0</v>
      </c>
      <c r="G32" s="24" t="str">
        <f>D32</f>
        <v>EUR-IRSwap-12Y</v>
      </c>
      <c r="H32" s="62">
        <f t="shared" si="4"/>
        <v>6.7900000000000002E-2</v>
      </c>
      <c r="I32" s="5"/>
      <c r="J32" s="4"/>
      <c r="K32" s="4" t="s">
        <v>108</v>
      </c>
      <c r="L32" s="4">
        <v>6.7900000000000002E-2</v>
      </c>
      <c r="M32" s="4" t="s">
        <v>125</v>
      </c>
      <c r="N32" s="4" t="s">
        <v>126</v>
      </c>
      <c r="P32" s="4"/>
    </row>
    <row r="33" spans="1:16" x14ac:dyDescent="0.2">
      <c r="A33" s="15" t="s">
        <v>21</v>
      </c>
      <c r="B33" s="21"/>
      <c r="C33" s="22" t="s">
        <v>30</v>
      </c>
      <c r="D33" s="18" t="str">
        <f t="shared" si="5"/>
        <v>EUR-IRSwap-15Y</v>
      </c>
      <c r="E33" s="23">
        <v>6.7900000000000002E-2</v>
      </c>
      <c r="F33" s="24">
        <v>0</v>
      </c>
      <c r="G33" s="24" t="str">
        <f t="shared" si="4"/>
        <v>EUR-IRSwap-15Y</v>
      </c>
      <c r="H33" s="62">
        <f t="shared" si="4"/>
        <v>6.7900000000000002E-2</v>
      </c>
      <c r="I33" s="5"/>
      <c r="J33" s="4"/>
      <c r="K33" s="4" t="s">
        <v>109</v>
      </c>
      <c r="L33" s="4">
        <v>6.7900000000000002E-2</v>
      </c>
      <c r="M33" s="4" t="s">
        <v>125</v>
      </c>
      <c r="N33" s="4" t="s">
        <v>126</v>
      </c>
      <c r="P33" s="4"/>
    </row>
    <row r="34" spans="1:16" x14ac:dyDescent="0.2">
      <c r="A34" s="15" t="s">
        <v>21</v>
      </c>
      <c r="B34" s="21"/>
      <c r="C34" s="22" t="s">
        <v>31</v>
      </c>
      <c r="D34" s="18" t="str">
        <f t="shared" si="5"/>
        <v>EUR-IRSwap-20Y</v>
      </c>
      <c r="E34" s="23">
        <v>6.6799999999999998E-2</v>
      </c>
      <c r="F34" s="24">
        <v>0</v>
      </c>
      <c r="G34" s="24" t="str">
        <f t="shared" si="4"/>
        <v>EUR-IRSwap-20Y</v>
      </c>
      <c r="H34" s="62">
        <f t="shared" si="4"/>
        <v>6.6799999999999998E-2</v>
      </c>
      <c r="I34" s="5"/>
      <c r="J34" s="4"/>
      <c r="K34" s="4" t="s">
        <v>110</v>
      </c>
      <c r="L34" s="4">
        <v>6.6799999999999998E-2</v>
      </c>
      <c r="M34" s="4" t="s">
        <v>125</v>
      </c>
      <c r="N34" s="4" t="s">
        <v>126</v>
      </c>
      <c r="P34" s="4"/>
    </row>
    <row r="35" spans="1:16" x14ac:dyDescent="0.2">
      <c r="A35" s="15" t="s">
        <v>21</v>
      </c>
      <c r="B35" s="21"/>
      <c r="C35" s="22" t="s">
        <v>53</v>
      </c>
      <c r="D35" s="18" t="str">
        <f>$B$11&amp;"-"&amp;A35&amp;"-"&amp;IF(B35="","",B35&amp;"-")&amp;C35</f>
        <v>EUR-IRSwap-25Y</v>
      </c>
      <c r="E35" s="23">
        <v>6.6799999999999998E-2</v>
      </c>
      <c r="F35" s="24">
        <v>0</v>
      </c>
      <c r="G35" s="24" t="str">
        <f>D35</f>
        <v>EUR-IRSwap-25Y</v>
      </c>
      <c r="H35" s="62">
        <f t="shared" si="4"/>
        <v>6.6799999999999998E-2</v>
      </c>
      <c r="I35" s="5"/>
      <c r="J35" s="4"/>
      <c r="K35" s="4" t="s">
        <v>111</v>
      </c>
      <c r="L35" s="4">
        <v>6.6799999999999998E-2</v>
      </c>
      <c r="M35" s="4" t="s">
        <v>125</v>
      </c>
      <c r="N35" s="4" t="s">
        <v>126</v>
      </c>
      <c r="O35" s="4"/>
      <c r="P35" s="4"/>
    </row>
    <row r="36" spans="1:16" x14ac:dyDescent="0.2">
      <c r="A36" s="15" t="s">
        <v>21</v>
      </c>
      <c r="B36" s="21"/>
      <c r="C36" s="22" t="s">
        <v>80</v>
      </c>
      <c r="D36" s="18" t="str">
        <f>$B$11&amp;"-"&amp;A36&amp;"-"&amp;IF(B36="","",B36&amp;"-")&amp;C36</f>
        <v>EUR-IRSwap-30Y</v>
      </c>
      <c r="E36" s="23">
        <v>6.6799999999999998E-2</v>
      </c>
      <c r="F36" s="24">
        <v>0</v>
      </c>
      <c r="G36" s="24" t="str">
        <f>D36</f>
        <v>EUR-IRSwap-30Y</v>
      </c>
      <c r="H36" s="62">
        <f t="shared" si="4"/>
        <v>6.6799999999999998E-2</v>
      </c>
      <c r="I36" s="5"/>
      <c r="J36" s="4"/>
      <c r="K36" s="4" t="s">
        <v>112</v>
      </c>
      <c r="L36" s="4">
        <v>6.6799999999999998E-2</v>
      </c>
      <c r="M36" s="4" t="s">
        <v>125</v>
      </c>
      <c r="N36" s="4" t="s">
        <v>126</v>
      </c>
      <c r="O36" s="4"/>
      <c r="P36" s="4"/>
    </row>
    <row r="37" spans="1:16" x14ac:dyDescent="0.2">
      <c r="A37" s="15" t="s">
        <v>32</v>
      </c>
      <c r="B37" s="22" t="s">
        <v>45</v>
      </c>
      <c r="C37" s="22">
        <v>1</v>
      </c>
      <c r="D37" s="18" t="str">
        <f t="shared" si="5"/>
        <v>EUR-IRFuture-ER-1</v>
      </c>
      <c r="E37" s="23">
        <v>6.6600000000000006E-2</v>
      </c>
      <c r="F37" s="24">
        <v>0.2</v>
      </c>
      <c r="G37" s="24" t="str">
        <f t="shared" si="4"/>
        <v>EUR-IRFuture-ER-1</v>
      </c>
      <c r="H37" s="62">
        <f t="shared" si="4"/>
        <v>6.6600000000000006E-2</v>
      </c>
      <c r="I37" s="5"/>
      <c r="J37" s="4"/>
      <c r="K37" s="4" t="s">
        <v>113</v>
      </c>
      <c r="L37" s="4">
        <v>6.6600000000000006E-2</v>
      </c>
      <c r="M37" s="4" t="s">
        <v>125</v>
      </c>
      <c r="N37" s="4" t="s">
        <v>126</v>
      </c>
      <c r="O37" s="4"/>
      <c r="P37" s="4"/>
    </row>
    <row r="38" spans="1:16" x14ac:dyDescent="0.2">
      <c r="A38" s="15" t="s">
        <v>32</v>
      </c>
      <c r="B38" s="22" t="s">
        <v>45</v>
      </c>
      <c r="C38" s="22">
        <v>2</v>
      </c>
      <c r="D38" s="18" t="str">
        <f t="shared" si="5"/>
        <v>EUR-IRFuture-ER-2</v>
      </c>
      <c r="E38" s="23">
        <v>6.5600000000000006E-2</v>
      </c>
      <c r="F38" s="24">
        <v>0.2</v>
      </c>
      <c r="G38" s="24" t="str">
        <f t="shared" si="4"/>
        <v>EUR-IRFuture-ER-2</v>
      </c>
      <c r="H38" s="62">
        <f t="shared" si="4"/>
        <v>6.5600000000000006E-2</v>
      </c>
      <c r="I38" s="5"/>
      <c r="J38" s="4"/>
      <c r="K38" s="4" t="s">
        <v>113</v>
      </c>
      <c r="L38" s="4">
        <v>0.15</v>
      </c>
      <c r="M38" s="4" t="s">
        <v>127</v>
      </c>
      <c r="N38" s="4" t="s">
        <v>128</v>
      </c>
      <c r="O38" s="4"/>
      <c r="P38" s="4"/>
    </row>
    <row r="39" spans="1:16" x14ac:dyDescent="0.2">
      <c r="A39" s="15" t="s">
        <v>32</v>
      </c>
      <c r="B39" s="22" t="s">
        <v>45</v>
      </c>
      <c r="C39" s="22">
        <v>3</v>
      </c>
      <c r="D39" s="18" t="str">
        <f t="shared" si="5"/>
        <v>EUR-IRFuture-ER-3</v>
      </c>
      <c r="E39" s="23">
        <v>6.7599999999999993E-2</v>
      </c>
      <c r="F39" s="24">
        <v>0.2</v>
      </c>
      <c r="G39" s="24" t="str">
        <f t="shared" si="4"/>
        <v>EUR-IRFuture-ER-3</v>
      </c>
      <c r="H39" s="62">
        <f t="shared" si="4"/>
        <v>6.7599999999999993E-2</v>
      </c>
      <c r="I39" s="5"/>
      <c r="J39" s="4"/>
      <c r="K39" s="4" t="s">
        <v>114</v>
      </c>
      <c r="L39" s="4">
        <v>1.0666</v>
      </c>
      <c r="M39" s="4" t="s">
        <v>125</v>
      </c>
      <c r="N39" s="4" t="s">
        <v>126</v>
      </c>
      <c r="O39" s="4"/>
      <c r="P39" s="4"/>
    </row>
    <row r="40" spans="1:16" x14ac:dyDescent="0.2">
      <c r="A40" s="15" t="s">
        <v>32</v>
      </c>
      <c r="B40" s="22" t="s">
        <v>45</v>
      </c>
      <c r="C40" s="22">
        <v>4</v>
      </c>
      <c r="D40" s="18" t="str">
        <f t="shared" si="5"/>
        <v>EUR-IRFuture-ER-4</v>
      </c>
      <c r="E40" s="23">
        <v>6.8900000000000003E-2</v>
      </c>
      <c r="F40" s="24">
        <v>0.2</v>
      </c>
      <c r="G40" s="24" t="str">
        <f t="shared" si="4"/>
        <v>EUR-IRFuture-ER-4</v>
      </c>
      <c r="H40" s="62">
        <f t="shared" si="4"/>
        <v>6.8900000000000003E-2</v>
      </c>
      <c r="I40" s="5"/>
      <c r="J40" s="4"/>
      <c r="K40" s="4" t="s">
        <v>114</v>
      </c>
      <c r="L40" s="4">
        <v>0.15</v>
      </c>
      <c r="M40" s="4" t="s">
        <v>127</v>
      </c>
      <c r="N40" s="4" t="s">
        <v>128</v>
      </c>
      <c r="O40" s="4"/>
      <c r="P40" s="4"/>
    </row>
    <row r="41" spans="1:16" x14ac:dyDescent="0.2">
      <c r="A41" s="15" t="s">
        <v>32</v>
      </c>
      <c r="B41" s="22" t="s">
        <v>45</v>
      </c>
      <c r="C41" s="22">
        <v>5</v>
      </c>
      <c r="D41" s="18" t="str">
        <f t="shared" si="5"/>
        <v>EUR-IRFuture-ER-5</v>
      </c>
      <c r="E41" s="23">
        <v>6.5699999999999995E-2</v>
      </c>
      <c r="F41" s="24">
        <v>0.2</v>
      </c>
      <c r="G41" s="24" t="str">
        <f t="shared" si="4"/>
        <v>EUR-IRFuture-ER-5</v>
      </c>
      <c r="H41" s="62">
        <f t="shared" si="4"/>
        <v>6.5699999999999995E-2</v>
      </c>
      <c r="I41" s="5"/>
      <c r="J41" s="4"/>
      <c r="K41" s="4" t="s">
        <v>115</v>
      </c>
      <c r="L41" s="4">
        <v>1.0656000000000001</v>
      </c>
      <c r="M41" s="4" t="s">
        <v>125</v>
      </c>
      <c r="N41" s="4" t="s">
        <v>126</v>
      </c>
      <c r="O41" s="4"/>
      <c r="P41" s="4"/>
    </row>
    <row r="42" spans="1:16" x14ac:dyDescent="0.2">
      <c r="A42" s="15" t="s">
        <v>32</v>
      </c>
      <c r="B42" s="22" t="s">
        <v>45</v>
      </c>
      <c r="C42" s="22">
        <v>6</v>
      </c>
      <c r="D42" s="18" t="str">
        <f t="shared" si="5"/>
        <v>EUR-IRFuture-ER-6</v>
      </c>
      <c r="E42" s="23">
        <v>6.4399999999999999E-2</v>
      </c>
      <c r="F42" s="24">
        <v>0.2</v>
      </c>
      <c r="G42" s="24" t="str">
        <f t="shared" si="4"/>
        <v>EUR-IRFuture-ER-6</v>
      </c>
      <c r="H42" s="62">
        <f t="shared" si="4"/>
        <v>6.4399999999999999E-2</v>
      </c>
      <c r="I42" s="5"/>
      <c r="J42" s="4"/>
      <c r="K42" s="4" t="s">
        <v>115</v>
      </c>
      <c r="L42" s="4">
        <v>0.15</v>
      </c>
      <c r="M42" s="4" t="s">
        <v>127</v>
      </c>
      <c r="N42" s="4" t="s">
        <v>128</v>
      </c>
      <c r="O42" s="4"/>
      <c r="P42" s="4"/>
    </row>
    <row r="43" spans="1:16" x14ac:dyDescent="0.2">
      <c r="A43" s="15" t="s">
        <v>32</v>
      </c>
      <c r="B43" s="22" t="s">
        <v>45</v>
      </c>
      <c r="C43" s="22">
        <v>7</v>
      </c>
      <c r="D43" s="18" t="str">
        <f t="shared" si="5"/>
        <v>EUR-IRFuture-ER-7</v>
      </c>
      <c r="E43" s="23">
        <v>6.2100000000000002E-2</v>
      </c>
      <c r="F43" s="24">
        <v>0.2</v>
      </c>
      <c r="G43" s="24" t="str">
        <f t="shared" si="4"/>
        <v>EUR-IRFuture-ER-7</v>
      </c>
      <c r="H43" s="62">
        <f t="shared" si="4"/>
        <v>6.2100000000000002E-2</v>
      </c>
      <c r="I43" s="5"/>
      <c r="J43" s="4"/>
      <c r="K43" s="4" t="s">
        <v>116</v>
      </c>
      <c r="L43" s="4">
        <v>1.0676000000000001</v>
      </c>
      <c r="M43" s="4" t="s">
        <v>125</v>
      </c>
      <c r="N43" s="4" t="s">
        <v>126</v>
      </c>
      <c r="O43" s="4"/>
      <c r="P43" s="4"/>
    </row>
    <row r="44" spans="1:16" ht="13.5" thickBot="1" x14ac:dyDescent="0.25">
      <c r="A44" s="15" t="s">
        <v>32</v>
      </c>
      <c r="B44" s="22" t="s">
        <v>45</v>
      </c>
      <c r="C44" s="25">
        <v>8</v>
      </c>
      <c r="D44" s="18" t="str">
        <f t="shared" si="5"/>
        <v>EUR-IRFuture-ER-8</v>
      </c>
      <c r="E44" s="26">
        <v>7.4399999999999994E-2</v>
      </c>
      <c r="F44" s="27">
        <v>0.2</v>
      </c>
      <c r="G44" s="24" t="str">
        <f t="shared" si="4"/>
        <v>EUR-IRFuture-ER-8</v>
      </c>
      <c r="H44" s="62">
        <f t="shared" si="4"/>
        <v>7.4399999999999994E-2</v>
      </c>
      <c r="I44" s="5"/>
      <c r="J44" s="4"/>
      <c r="K44" s="4" t="s">
        <v>116</v>
      </c>
      <c r="L44" s="4">
        <v>0.15</v>
      </c>
      <c r="M44" s="4" t="s">
        <v>127</v>
      </c>
      <c r="N44" s="4" t="s">
        <v>128</v>
      </c>
      <c r="O44" s="4"/>
      <c r="P44" s="4"/>
    </row>
    <row r="45" spans="1:16" x14ac:dyDescent="0.2">
      <c r="A45" s="7"/>
      <c r="B45" s="8"/>
      <c r="C45" s="8"/>
      <c r="D45" s="8"/>
      <c r="E45" s="8"/>
      <c r="F45" s="8"/>
      <c r="G45" s="8"/>
      <c r="H45" s="8"/>
      <c r="I45" s="5"/>
      <c r="K45" s="4" t="s">
        <v>117</v>
      </c>
      <c r="L45" s="4">
        <v>1.0689</v>
      </c>
      <c r="M45" s="4" t="s">
        <v>125</v>
      </c>
      <c r="N45" s="4" t="s">
        <v>126</v>
      </c>
    </row>
    <row r="46" spans="1:16" ht="13.5" thickBot="1" x14ac:dyDescent="0.25">
      <c r="A46" s="29"/>
      <c r="B46" s="30"/>
      <c r="C46" s="30"/>
      <c r="D46" s="30"/>
      <c r="E46" s="30"/>
      <c r="F46" s="30"/>
      <c r="G46" s="30"/>
      <c r="H46" s="30"/>
      <c r="I46" s="31"/>
      <c r="K46" s="4" t="s">
        <v>117</v>
      </c>
      <c r="L46" s="4">
        <v>0.15</v>
      </c>
      <c r="M46" s="4" t="s">
        <v>127</v>
      </c>
      <c r="N46" s="4" t="s">
        <v>128</v>
      </c>
    </row>
    <row r="47" spans="1:16" x14ac:dyDescent="0.2">
      <c r="A47" s="4"/>
      <c r="B47" s="4"/>
      <c r="C47" s="4"/>
      <c r="D47" s="4"/>
      <c r="E47" s="4"/>
      <c r="F47" s="4"/>
      <c r="G47" s="4"/>
      <c r="H47" s="4"/>
      <c r="I47" s="4"/>
      <c r="K47" s="4" t="s">
        <v>118</v>
      </c>
      <c r="L47" s="4">
        <v>1.0657000000000001</v>
      </c>
      <c r="M47" s="4" t="s">
        <v>125</v>
      </c>
      <c r="N47" s="4" t="s">
        <v>126</v>
      </c>
    </row>
    <row r="48" spans="1:16" x14ac:dyDescent="0.2">
      <c r="K48" s="4" t="s">
        <v>118</v>
      </c>
      <c r="L48" s="4">
        <v>0.15</v>
      </c>
      <c r="M48" s="4" t="s">
        <v>127</v>
      </c>
      <c r="N48" s="4" t="s">
        <v>128</v>
      </c>
    </row>
    <row r="49" spans="11:14" x14ac:dyDescent="0.2">
      <c r="K49" s="4" t="s">
        <v>119</v>
      </c>
      <c r="L49" s="4">
        <v>1.0644</v>
      </c>
      <c r="M49" s="4" t="s">
        <v>125</v>
      </c>
      <c r="N49" s="4" t="s">
        <v>126</v>
      </c>
    </row>
    <row r="50" spans="11:14" x14ac:dyDescent="0.2">
      <c r="K50" s="4" t="s">
        <v>119</v>
      </c>
      <c r="L50" s="4">
        <v>0.15</v>
      </c>
      <c r="M50" s="4" t="s">
        <v>127</v>
      </c>
      <c r="N50" s="4" t="s">
        <v>128</v>
      </c>
    </row>
    <row r="51" spans="11:14" x14ac:dyDescent="0.2">
      <c r="K51" s="4" t="s">
        <v>120</v>
      </c>
      <c r="L51" s="4">
        <v>7.4399999999999994E-2</v>
      </c>
      <c r="M51" s="4" t="s">
        <v>125</v>
      </c>
      <c r="N51" s="4" t="s">
        <v>126</v>
      </c>
    </row>
    <row r="52" spans="11:14" x14ac:dyDescent="0.2">
      <c r="K52" s="4" t="s">
        <v>120</v>
      </c>
      <c r="L52" s="4">
        <v>0.15</v>
      </c>
      <c r="M52" s="4" t="s">
        <v>127</v>
      </c>
      <c r="N52" s="4" t="s">
        <v>128</v>
      </c>
    </row>
  </sheetData>
  <protectedRanges>
    <protectedRange sqref="B10 E10 H10" name="Range2_1_1_1"/>
  </protectedRanges>
  <dataValidations count="5">
    <dataValidation type="list" allowBlank="1" showInputMessage="1" showErrorMessage="1" sqref="E2 H2 B2" xr:uid="{00000000-0002-0000-0700-000000000000}">
      <formula1>"RateCurve, DiscountCurve, InflationCurve, RateSpreadCurve"</formula1>
    </dataValidation>
    <dataValidation type="list" allowBlank="1" showInputMessage="1" showErrorMessage="1" sqref="E6 H6 B6" xr:uid="{00000000-0002-0000-0700-000001000000}">
      <formula1>RateIndex</formula1>
    </dataValidation>
    <dataValidation type="list" allowBlank="1" showInputMessage="1" showErrorMessage="1" sqref="E7 H7 B7" xr:uid="{00000000-0002-0000-0700-000002000000}">
      <formula1>"1D,1M,3M,6M"</formula1>
    </dataValidation>
    <dataValidation type="list" allowBlank="1" showInputMessage="1" showErrorMessage="1" sqref="E10 H10 B10" xr:uid="{00000000-0002-0000-0700-000003000000}">
      <formula1>Algorithms</formula1>
    </dataValidation>
    <dataValidation type="list" allowBlank="1" showInputMessage="1" showErrorMessage="1" sqref="E11 H11 B11" xr:uid="{00000000-0002-0000-0700-000004000000}">
      <formula1>Currency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66"/>
  <sheetViews>
    <sheetView workbookViewId="0">
      <selection activeCell="B54" sqref="B54"/>
    </sheetView>
  </sheetViews>
  <sheetFormatPr defaultRowHeight="12.75" x14ac:dyDescent="0.2"/>
  <cols>
    <col min="1" max="1" width="21" bestFit="1" customWidth="1"/>
    <col min="2" max="2" width="45.42578125" bestFit="1" customWidth="1"/>
    <col min="3" max="3" width="7.42578125" bestFit="1" customWidth="1"/>
    <col min="4" max="4" width="30.5703125" bestFit="1" customWidth="1"/>
    <col min="5" max="5" width="45.42578125" bestFit="1" customWidth="1"/>
    <col min="7" max="7" width="17.42578125" bestFit="1" customWidth="1"/>
    <col min="8" max="8" width="49.28515625" bestFit="1" customWidth="1"/>
  </cols>
  <sheetData>
    <row r="1" spans="1:13" ht="13.5" thickBot="1" x14ac:dyDescent="0.25">
      <c r="A1" s="33" t="s">
        <v>55</v>
      </c>
      <c r="B1" s="33" t="str">
        <f ca="1">_xll.HLV5r3.Financial.Cache.CreateCurve_Old( A2:B11, HLInstruments, Rates, Spreads)</f>
        <v>Market.QR_LIVE.RateCurve.JPY-LIBOR-ISDA-3M</v>
      </c>
      <c r="C1" s="8"/>
      <c r="D1" s="33" t="s">
        <v>55</v>
      </c>
      <c r="E1" s="33" t="str">
        <f ca="1">_xll.HLV5r3.Financial.Cache.CreateCurve_Old( D2:E11, HLInstruments, Rates, Spreads)</f>
        <v>Market.QR_LIVE.RateCurve.JPY-LIBOR-ISDA-6M</v>
      </c>
      <c r="F1" s="8"/>
      <c r="G1" s="33" t="s">
        <v>55</v>
      </c>
      <c r="H1" s="33" t="str">
        <f ca="1">_xll.HLV5r3.Financial.Cache.CreateCurve_Old( G2:H11, HLInstruments, Rates, Spreads)</f>
        <v>Market.QR_LIVE.DiscountCurve.JPY-LIBOR-SENIOR</v>
      </c>
      <c r="I1" s="8"/>
      <c r="J1" s="3"/>
      <c r="K1" s="4"/>
      <c r="L1" s="4"/>
      <c r="M1" s="4"/>
    </row>
    <row r="2" spans="1:13" ht="13.5" thickBot="1" x14ac:dyDescent="0.25">
      <c r="A2" s="34" t="s">
        <v>56</v>
      </c>
      <c r="B2" s="48" t="s">
        <v>0</v>
      </c>
      <c r="C2" s="8"/>
      <c r="D2" s="34" t="s">
        <v>56</v>
      </c>
      <c r="E2" s="48" t="s">
        <v>0</v>
      </c>
      <c r="F2" s="8"/>
      <c r="G2" s="34" t="s">
        <v>56</v>
      </c>
      <c r="H2" s="48" t="s">
        <v>46</v>
      </c>
      <c r="I2" s="8"/>
      <c r="J2" s="5"/>
      <c r="K2" s="4"/>
      <c r="L2" s="4"/>
      <c r="M2" s="4"/>
    </row>
    <row r="3" spans="1:13" x14ac:dyDescent="0.2">
      <c r="A3" s="35" t="s">
        <v>57</v>
      </c>
      <c r="B3" s="43">
        <f ca="1">TODAY()</f>
        <v>43648</v>
      </c>
      <c r="C3" s="8"/>
      <c r="D3" s="35" t="s">
        <v>57</v>
      </c>
      <c r="E3" s="43">
        <f ca="1">TODAY()</f>
        <v>43648</v>
      </c>
      <c r="F3" s="8"/>
      <c r="G3" s="35" t="s">
        <v>57</v>
      </c>
      <c r="H3" s="43">
        <f ca="1">E3</f>
        <v>43648</v>
      </c>
      <c r="I3" s="8"/>
      <c r="J3" s="5"/>
      <c r="K3" s="4"/>
      <c r="L3" s="4"/>
      <c r="M3" s="4"/>
    </row>
    <row r="4" spans="1:13" x14ac:dyDescent="0.2">
      <c r="A4" s="36" t="s">
        <v>58</v>
      </c>
      <c r="B4" s="40">
        <f ca="1">B3</f>
        <v>43648</v>
      </c>
      <c r="C4" s="8"/>
      <c r="D4" s="36" t="s">
        <v>58</v>
      </c>
      <c r="E4" s="40">
        <f ca="1">E3</f>
        <v>43648</v>
      </c>
      <c r="F4" s="8"/>
      <c r="G4" s="36" t="s">
        <v>58</v>
      </c>
      <c r="H4" s="40">
        <f ca="1">E4</f>
        <v>43648</v>
      </c>
      <c r="I4" s="8"/>
      <c r="J4" s="5"/>
      <c r="K4" s="4"/>
      <c r="L4" s="4"/>
      <c r="M4" s="6"/>
    </row>
    <row r="5" spans="1:13" x14ac:dyDescent="0.2">
      <c r="A5" s="37" t="s">
        <v>59</v>
      </c>
      <c r="B5" s="41" t="s">
        <v>130</v>
      </c>
      <c r="C5" s="8"/>
      <c r="D5" s="37" t="s">
        <v>59</v>
      </c>
      <c r="E5" s="41" t="s">
        <v>130</v>
      </c>
      <c r="F5" s="8"/>
      <c r="G5" s="37" t="s">
        <v>59</v>
      </c>
      <c r="H5" s="41" t="s">
        <v>130</v>
      </c>
      <c r="I5" s="8"/>
      <c r="J5" s="5"/>
      <c r="K5" s="4"/>
      <c r="L5" s="4"/>
      <c r="M5" s="4"/>
    </row>
    <row r="6" spans="1:13" x14ac:dyDescent="0.2">
      <c r="A6" s="36" t="s">
        <v>4</v>
      </c>
      <c r="B6" s="42" t="s">
        <v>134</v>
      </c>
      <c r="C6" s="8"/>
      <c r="D6" s="36" t="s">
        <v>4</v>
      </c>
      <c r="E6" s="42" t="s">
        <v>134</v>
      </c>
      <c r="F6" s="8"/>
      <c r="G6" s="36" t="s">
        <v>66</v>
      </c>
      <c r="H6" s="42" t="s">
        <v>70</v>
      </c>
      <c r="I6" s="8"/>
      <c r="J6" s="5"/>
      <c r="K6" s="4"/>
      <c r="M6" s="4"/>
    </row>
    <row r="7" spans="1:13" x14ac:dyDescent="0.2">
      <c r="A7" s="36" t="s">
        <v>60</v>
      </c>
      <c r="B7" s="41" t="s">
        <v>3</v>
      </c>
      <c r="C7" s="8"/>
      <c r="D7" s="36" t="s">
        <v>60</v>
      </c>
      <c r="E7" s="41" t="s">
        <v>39</v>
      </c>
      <c r="F7" s="8"/>
      <c r="G7" s="36" t="s">
        <v>67</v>
      </c>
      <c r="H7" s="41" t="s">
        <v>68</v>
      </c>
      <c r="I7" s="8"/>
      <c r="J7" s="5"/>
      <c r="K7" s="4"/>
      <c r="M7" s="4"/>
    </row>
    <row r="8" spans="1:13" x14ac:dyDescent="0.2">
      <c r="A8" s="36" t="s">
        <v>5</v>
      </c>
      <c r="B8" s="41" t="str">
        <f>B6&amp;"-"&amp;B7</f>
        <v>JPY-LIBOR-ISDA-3M</v>
      </c>
      <c r="C8" s="8"/>
      <c r="D8" s="36" t="s">
        <v>5</v>
      </c>
      <c r="E8" s="41" t="str">
        <f>E6&amp;"-"&amp;E7</f>
        <v>JPY-LIBOR-ISDA-6M</v>
      </c>
      <c r="F8" s="8"/>
      <c r="G8" s="36" t="s">
        <v>5</v>
      </c>
      <c r="H8" s="41" t="str">
        <f>H11&amp;"-"&amp;H6&amp;"-"&amp;H7</f>
        <v>JPY-LIBOR-SENIOR</v>
      </c>
      <c r="I8" s="8"/>
      <c r="J8" s="5"/>
      <c r="K8" s="4"/>
      <c r="M8" s="4"/>
    </row>
    <row r="9" spans="1:13" x14ac:dyDescent="0.2">
      <c r="A9" s="36" t="s">
        <v>92</v>
      </c>
      <c r="B9" s="41">
        <v>0</v>
      </c>
      <c r="C9" s="8"/>
      <c r="D9" s="36" t="s">
        <v>92</v>
      </c>
      <c r="E9" s="41">
        <v>0</v>
      </c>
      <c r="F9" s="8"/>
      <c r="G9" s="36" t="s">
        <v>92</v>
      </c>
      <c r="H9" s="41">
        <v>0</v>
      </c>
      <c r="I9" s="8"/>
      <c r="J9" s="5"/>
      <c r="K9" s="4"/>
      <c r="M9" s="4"/>
    </row>
    <row r="10" spans="1:13" x14ac:dyDescent="0.2">
      <c r="A10" s="36" t="s">
        <v>6</v>
      </c>
      <c r="B10" s="41" t="s">
        <v>91</v>
      </c>
      <c r="C10" s="8"/>
      <c r="D10" s="36" t="s">
        <v>6</v>
      </c>
      <c r="E10" s="41" t="s">
        <v>91</v>
      </c>
      <c r="F10" s="8"/>
      <c r="G10" s="36" t="s">
        <v>6</v>
      </c>
      <c r="H10" s="41" t="s">
        <v>91</v>
      </c>
      <c r="I10" s="8"/>
      <c r="J10" s="5"/>
      <c r="K10" s="4"/>
      <c r="M10" s="4"/>
    </row>
    <row r="11" spans="1:13" ht="13.5" thickBot="1" x14ac:dyDescent="0.25">
      <c r="A11" s="38" t="s">
        <v>1</v>
      </c>
      <c r="B11" s="44" t="s">
        <v>133</v>
      </c>
      <c r="C11" s="8"/>
      <c r="D11" s="38" t="s">
        <v>1</v>
      </c>
      <c r="E11" s="44" t="s">
        <v>133</v>
      </c>
      <c r="F11" s="8"/>
      <c r="G11" s="38" t="s">
        <v>1</v>
      </c>
      <c r="H11" s="44" t="s">
        <v>133</v>
      </c>
      <c r="I11" s="8"/>
      <c r="J11" s="5"/>
      <c r="K11" s="4"/>
      <c r="M11" s="4"/>
    </row>
    <row r="12" spans="1:13" x14ac:dyDescent="0.2">
      <c r="A12" s="37" t="s">
        <v>83</v>
      </c>
      <c r="B12" s="41">
        <v>7200</v>
      </c>
      <c r="C12" s="8"/>
      <c r="D12" s="37" t="s">
        <v>83</v>
      </c>
      <c r="E12" s="41">
        <v>7200</v>
      </c>
      <c r="F12" s="8"/>
      <c r="G12" s="37" t="s">
        <v>83</v>
      </c>
      <c r="H12" s="41">
        <v>7200</v>
      </c>
      <c r="I12" s="8"/>
      <c r="J12" s="5"/>
      <c r="K12" s="4"/>
      <c r="M12" s="4"/>
    </row>
    <row r="13" spans="1:13" ht="13.5" thickBot="1" x14ac:dyDescent="0.25">
      <c r="A13" s="39" t="s">
        <v>82</v>
      </c>
      <c r="B13" s="45" t="str">
        <f ca="1">B1</f>
        <v>Market.QR_LIVE.RateCurve.JPY-LIBOR-ISDA-3M</v>
      </c>
      <c r="C13" s="8"/>
      <c r="D13" s="39" t="s">
        <v>82</v>
      </c>
      <c r="E13" s="45" t="str">
        <f ca="1">E1</f>
        <v>Market.QR_LIVE.RateCurve.JPY-LIBOR-ISDA-6M</v>
      </c>
      <c r="F13" s="8"/>
      <c r="G13" s="39" t="s">
        <v>82</v>
      </c>
      <c r="H13" s="45" t="str">
        <f ca="1">H1</f>
        <v>Market.QR_LIVE.DiscountCurve.JPY-LIBOR-SENIOR</v>
      </c>
      <c r="I13" s="8"/>
      <c r="J13" s="5"/>
      <c r="K13" s="4"/>
      <c r="M13" s="4"/>
    </row>
    <row r="14" spans="1:13" x14ac:dyDescent="0.2">
      <c r="A14" s="47"/>
      <c r="B14" s="46"/>
      <c r="C14" s="8"/>
      <c r="D14" s="47"/>
      <c r="E14" s="46"/>
      <c r="F14" s="8"/>
      <c r="G14" s="47"/>
      <c r="H14" s="46"/>
      <c r="I14" s="8"/>
      <c r="J14" s="5"/>
      <c r="K14" s="4"/>
      <c r="M14" s="4"/>
    </row>
    <row r="15" spans="1:13" ht="13.5" thickBot="1" x14ac:dyDescent="0.25">
      <c r="A15" s="7"/>
      <c r="B15" s="8"/>
      <c r="C15" s="8"/>
      <c r="D15" s="7"/>
      <c r="E15" s="8"/>
      <c r="F15" s="8"/>
      <c r="G15" s="8"/>
      <c r="H15" s="8"/>
      <c r="I15" s="8"/>
      <c r="J15" s="5"/>
      <c r="K15" s="4"/>
      <c r="M15" s="4"/>
    </row>
    <row r="16" spans="1:13" ht="13.5" thickBot="1" x14ac:dyDescent="0.25">
      <c r="A16" s="1" t="s">
        <v>8</v>
      </c>
      <c r="B16" s="2"/>
      <c r="C16" s="2"/>
      <c r="D16" s="1" t="s">
        <v>8</v>
      </c>
      <c r="E16" s="2"/>
      <c r="F16" s="2"/>
      <c r="G16" s="2"/>
      <c r="H16" s="2"/>
      <c r="I16" s="9"/>
      <c r="J16" s="5"/>
      <c r="K16" s="4"/>
      <c r="M16" s="4"/>
    </row>
    <row r="17" spans="1:13" ht="13.5" thickBot="1" x14ac:dyDescent="0.25">
      <c r="A17" s="10" t="s">
        <v>9</v>
      </c>
      <c r="B17" s="11" t="s">
        <v>10</v>
      </c>
      <c r="C17" s="12" t="s">
        <v>11</v>
      </c>
      <c r="D17" s="10" t="s">
        <v>9</v>
      </c>
      <c r="E17" s="11" t="s">
        <v>10</v>
      </c>
      <c r="F17" s="12" t="s">
        <v>11</v>
      </c>
      <c r="G17" s="12" t="s">
        <v>12</v>
      </c>
      <c r="H17" s="13" t="s">
        <v>13</v>
      </c>
      <c r="I17" s="14" t="s">
        <v>14</v>
      </c>
      <c r="J17" s="5"/>
      <c r="K17" s="4"/>
      <c r="M17" s="4"/>
    </row>
    <row r="18" spans="1:13" x14ac:dyDescent="0.2">
      <c r="A18" s="15" t="s">
        <v>15</v>
      </c>
      <c r="B18" s="16"/>
      <c r="C18" s="17" t="s">
        <v>16</v>
      </c>
      <c r="D18" s="15" t="s">
        <v>15</v>
      </c>
      <c r="E18" s="16"/>
      <c r="F18" s="17" t="s">
        <v>16</v>
      </c>
      <c r="G18" s="18" t="str">
        <f>$E$11&amp;"-"&amp;D18&amp;"-"&amp;IF(E18="","",E18&amp;"-")&amp;F18</f>
        <v>JPY-Deposit-1D</v>
      </c>
      <c r="H18" s="55">
        <v>2.5065E-2</v>
      </c>
      <c r="I18" s="20"/>
      <c r="J18" s="5"/>
      <c r="K18" s="4"/>
      <c r="M18" s="4"/>
    </row>
    <row r="19" spans="1:13" x14ac:dyDescent="0.2">
      <c r="A19" s="15" t="s">
        <v>15</v>
      </c>
      <c r="B19" s="21"/>
      <c r="C19" s="22" t="s">
        <v>54</v>
      </c>
      <c r="D19" s="15" t="s">
        <v>15</v>
      </c>
      <c r="E19" s="21"/>
      <c r="F19" s="22" t="s">
        <v>54</v>
      </c>
      <c r="G19" s="18" t="str">
        <f>$E$11&amp;"-"&amp;D19&amp;"-"&amp;IF(E19="","",E19&amp;"-")&amp;F19</f>
        <v>JPY-Deposit-2D</v>
      </c>
      <c r="H19" s="55">
        <v>2.5065E-2</v>
      </c>
      <c r="I19" s="24"/>
      <c r="J19" s="5"/>
      <c r="K19" s="4"/>
      <c r="M19" s="4"/>
    </row>
    <row r="20" spans="1:13" x14ac:dyDescent="0.2">
      <c r="A20" s="15" t="s">
        <v>15</v>
      </c>
      <c r="B20" s="21"/>
      <c r="C20" s="22" t="s">
        <v>17</v>
      </c>
      <c r="D20" s="15" t="s">
        <v>15</v>
      </c>
      <c r="E20" s="21"/>
      <c r="F20" s="22" t="s">
        <v>17</v>
      </c>
      <c r="G20" s="18" t="str">
        <f>$E$11&amp;"-"&amp;D20&amp;"-"&amp;IF(E20="","",E20&amp;"-")&amp;F20</f>
        <v>JPY-Deposit-1W</v>
      </c>
      <c r="H20" s="55">
        <v>2.5065E-2</v>
      </c>
      <c r="I20" s="24"/>
      <c r="J20" s="5"/>
      <c r="K20" s="4"/>
      <c r="M20" s="4"/>
    </row>
    <row r="21" spans="1:13" x14ac:dyDescent="0.2">
      <c r="A21" s="15" t="s">
        <v>15</v>
      </c>
      <c r="B21" s="21"/>
      <c r="C21" s="22" t="s">
        <v>18</v>
      </c>
      <c r="D21" s="15" t="s">
        <v>15</v>
      </c>
      <c r="E21" s="21"/>
      <c r="F21" s="22" t="s">
        <v>18</v>
      </c>
      <c r="G21" s="18" t="str">
        <f>$E$11&amp;"-"&amp;D21&amp;"-"&amp;IF(E21="","",E21&amp;"-")&amp;F21</f>
        <v>JPY-Deposit-2W</v>
      </c>
      <c r="H21" s="55">
        <v>2.5065E-2</v>
      </c>
      <c r="I21" s="24"/>
      <c r="J21" s="5"/>
      <c r="K21" s="4"/>
      <c r="M21" s="4"/>
    </row>
    <row r="22" spans="1:13" x14ac:dyDescent="0.2">
      <c r="A22" s="15" t="s">
        <v>15</v>
      </c>
      <c r="B22" s="21"/>
      <c r="C22" s="22" t="s">
        <v>93</v>
      </c>
      <c r="D22" s="15" t="s">
        <v>15</v>
      </c>
      <c r="E22" s="21"/>
      <c r="F22" s="22" t="s">
        <v>93</v>
      </c>
      <c r="G22" s="18" t="str">
        <f>$E$11&amp;"-"&amp;D22&amp;"-"&amp;IF(E22="","",E22&amp;"-")&amp;F22</f>
        <v>JPY-Deposit-3W</v>
      </c>
      <c r="H22" s="55">
        <v>2.5065E-2</v>
      </c>
      <c r="I22" s="24"/>
      <c r="J22" s="5"/>
      <c r="K22" s="4"/>
      <c r="M22" s="4"/>
    </row>
    <row r="23" spans="1:13" x14ac:dyDescent="0.2">
      <c r="A23" s="15" t="s">
        <v>15</v>
      </c>
      <c r="B23" s="21"/>
      <c r="C23" s="22" t="s">
        <v>19</v>
      </c>
      <c r="D23" s="15" t="s">
        <v>15</v>
      </c>
      <c r="E23" s="21"/>
      <c r="F23" s="22" t="s">
        <v>19</v>
      </c>
      <c r="G23" s="18" t="str">
        <f t="shared" ref="G23:G49" si="0">$E$11&amp;"-"&amp;D23&amp;"-"&amp;IF(E23="","",E23&amp;"-")&amp;F23</f>
        <v>JPY-Deposit-1M</v>
      </c>
      <c r="H23" s="55">
        <v>2.5065E-2</v>
      </c>
      <c r="I23" s="24"/>
      <c r="J23" s="5"/>
      <c r="K23" s="4"/>
      <c r="M23" s="4"/>
    </row>
    <row r="24" spans="1:13" x14ac:dyDescent="0.2">
      <c r="A24" s="15" t="s">
        <v>15</v>
      </c>
      <c r="B24" s="21"/>
      <c r="C24" s="22" t="s">
        <v>20</v>
      </c>
      <c r="D24" s="15" t="s">
        <v>15</v>
      </c>
      <c r="E24" s="21"/>
      <c r="F24" s="22" t="s">
        <v>20</v>
      </c>
      <c r="G24" s="18" t="str">
        <f t="shared" si="0"/>
        <v>JPY-Deposit-2M</v>
      </c>
      <c r="H24" s="55">
        <v>2.5065E-2</v>
      </c>
      <c r="I24" s="24"/>
      <c r="J24" s="5"/>
      <c r="K24" s="4"/>
      <c r="M24" s="4"/>
    </row>
    <row r="25" spans="1:13" x14ac:dyDescent="0.2">
      <c r="A25" s="15" t="s">
        <v>15</v>
      </c>
      <c r="B25" s="21"/>
      <c r="C25" s="22" t="s">
        <v>3</v>
      </c>
      <c r="D25" s="15" t="s">
        <v>15</v>
      </c>
      <c r="E25" s="21"/>
      <c r="F25" s="22" t="s">
        <v>3</v>
      </c>
      <c r="G25" s="18" t="str">
        <f t="shared" si="0"/>
        <v>JPY-Deposit-3M</v>
      </c>
      <c r="H25" s="55">
        <v>2.5065E-2</v>
      </c>
      <c r="I25" s="24"/>
      <c r="J25" s="5"/>
      <c r="K25" s="4"/>
      <c r="M25" s="4"/>
    </row>
    <row r="26" spans="1:13" x14ac:dyDescent="0.2">
      <c r="A26" s="15" t="s">
        <v>21</v>
      </c>
      <c r="B26" s="21"/>
      <c r="C26" s="22" t="s">
        <v>23</v>
      </c>
      <c r="D26" s="15" t="s">
        <v>21</v>
      </c>
      <c r="E26" s="21"/>
      <c r="F26" s="22" t="s">
        <v>23</v>
      </c>
      <c r="G26" s="18" t="str">
        <f t="shared" si="0"/>
        <v>JPY-IRSwap-4Y</v>
      </c>
      <c r="H26" s="55">
        <v>2.5065E-2</v>
      </c>
      <c r="I26" s="24"/>
      <c r="J26" s="5"/>
      <c r="K26" s="4"/>
      <c r="M26" s="4"/>
    </row>
    <row r="27" spans="1:13" x14ac:dyDescent="0.2">
      <c r="A27" s="15" t="s">
        <v>21</v>
      </c>
      <c r="B27" s="21"/>
      <c r="C27" s="22" t="s">
        <v>24</v>
      </c>
      <c r="D27" s="15" t="s">
        <v>21</v>
      </c>
      <c r="E27" s="21"/>
      <c r="F27" s="22" t="s">
        <v>24</v>
      </c>
      <c r="G27" s="18" t="str">
        <f t="shared" si="0"/>
        <v>JPY-IRSwap-5Y</v>
      </c>
      <c r="H27" s="55">
        <v>2.5065E-2</v>
      </c>
      <c r="I27" s="24"/>
      <c r="J27" s="5"/>
      <c r="K27" s="4"/>
      <c r="M27" s="4"/>
    </row>
    <row r="28" spans="1:13" x14ac:dyDescent="0.2">
      <c r="A28" s="15" t="s">
        <v>21</v>
      </c>
      <c r="B28" s="21"/>
      <c r="C28" s="22" t="s">
        <v>25</v>
      </c>
      <c r="D28" s="15" t="s">
        <v>21</v>
      </c>
      <c r="E28" s="21"/>
      <c r="F28" s="22" t="s">
        <v>25</v>
      </c>
      <c r="G28" s="18" t="str">
        <f t="shared" si="0"/>
        <v>JPY-IRSwap-6Y</v>
      </c>
      <c r="H28" s="55">
        <v>2.5065E-2</v>
      </c>
      <c r="I28" s="24"/>
      <c r="J28" s="5"/>
      <c r="K28" s="4"/>
      <c r="M28" s="4"/>
    </row>
    <row r="29" spans="1:13" x14ac:dyDescent="0.2">
      <c r="A29" s="15" t="s">
        <v>21</v>
      </c>
      <c r="B29" s="21"/>
      <c r="C29" s="22" t="s">
        <v>26</v>
      </c>
      <c r="D29" s="15" t="s">
        <v>21</v>
      </c>
      <c r="E29" s="21"/>
      <c r="F29" s="22" t="s">
        <v>26</v>
      </c>
      <c r="G29" s="18" t="str">
        <f t="shared" si="0"/>
        <v>JPY-IRSwap-7Y</v>
      </c>
      <c r="H29" s="55">
        <v>2.5065E-2</v>
      </c>
      <c r="I29" s="24"/>
      <c r="J29" s="5"/>
      <c r="K29" s="4"/>
      <c r="M29" s="4"/>
    </row>
    <row r="30" spans="1:13" x14ac:dyDescent="0.2">
      <c r="A30" s="15" t="s">
        <v>21</v>
      </c>
      <c r="B30" s="21"/>
      <c r="C30" s="22" t="s">
        <v>27</v>
      </c>
      <c r="D30" s="15" t="s">
        <v>21</v>
      </c>
      <c r="E30" s="21"/>
      <c r="F30" s="22" t="s">
        <v>27</v>
      </c>
      <c r="G30" s="18" t="str">
        <f t="shared" si="0"/>
        <v>JPY-IRSwap-8Y</v>
      </c>
      <c r="H30" s="55">
        <v>2.5065E-2</v>
      </c>
      <c r="I30" s="24"/>
      <c r="J30" s="5"/>
      <c r="K30" s="4"/>
      <c r="M30" s="4"/>
    </row>
    <row r="31" spans="1:13" x14ac:dyDescent="0.2">
      <c r="A31" s="15" t="s">
        <v>21</v>
      </c>
      <c r="B31" s="21"/>
      <c r="C31" s="22" t="s">
        <v>28</v>
      </c>
      <c r="D31" s="15" t="s">
        <v>21</v>
      </c>
      <c r="E31" s="21"/>
      <c r="F31" s="22" t="s">
        <v>28</v>
      </c>
      <c r="G31" s="18" t="str">
        <f t="shared" si="0"/>
        <v>JPY-IRSwap-9Y</v>
      </c>
      <c r="H31" s="55">
        <v>2.5065E-2</v>
      </c>
      <c r="I31" s="24"/>
      <c r="J31" s="5"/>
      <c r="K31" s="4"/>
      <c r="M31" s="4"/>
    </row>
    <row r="32" spans="1:13" x14ac:dyDescent="0.2">
      <c r="A32" s="15" t="s">
        <v>21</v>
      </c>
      <c r="B32" s="21"/>
      <c r="C32" s="22" t="s">
        <v>29</v>
      </c>
      <c r="D32" s="15" t="s">
        <v>21</v>
      </c>
      <c r="E32" s="21"/>
      <c r="F32" s="22" t="s">
        <v>29</v>
      </c>
      <c r="G32" s="18" t="str">
        <f t="shared" si="0"/>
        <v>JPY-IRSwap-10Y</v>
      </c>
      <c r="H32" s="55">
        <v>2.5065E-2</v>
      </c>
      <c r="I32" s="24"/>
      <c r="J32" s="5"/>
      <c r="K32" s="4"/>
      <c r="M32" s="4"/>
    </row>
    <row r="33" spans="1:13" x14ac:dyDescent="0.2">
      <c r="A33" s="15" t="s">
        <v>21</v>
      </c>
      <c r="B33" s="21"/>
      <c r="C33" s="22" t="s">
        <v>52</v>
      </c>
      <c r="D33" s="15" t="s">
        <v>21</v>
      </c>
      <c r="E33" s="21"/>
      <c r="F33" s="22" t="s">
        <v>52</v>
      </c>
      <c r="G33" s="18" t="str">
        <f>$E$11&amp;"-"&amp;D33&amp;"-"&amp;IF(E33="","",E33&amp;"-")&amp;F33</f>
        <v>JPY-IRSwap-12Y</v>
      </c>
      <c r="H33" s="55">
        <v>2.5065E-2</v>
      </c>
      <c r="I33" s="24"/>
      <c r="J33" s="5"/>
      <c r="K33" s="4"/>
      <c r="M33" s="4"/>
    </row>
    <row r="34" spans="1:13" x14ac:dyDescent="0.2">
      <c r="A34" s="15" t="s">
        <v>21</v>
      </c>
      <c r="B34" s="21"/>
      <c r="C34" s="22" t="s">
        <v>30</v>
      </c>
      <c r="D34" s="15" t="s">
        <v>21</v>
      </c>
      <c r="E34" s="21"/>
      <c r="F34" s="22" t="s">
        <v>30</v>
      </c>
      <c r="G34" s="18" t="str">
        <f t="shared" si="0"/>
        <v>JPY-IRSwap-15Y</v>
      </c>
      <c r="H34" s="55">
        <v>2.5065E-2</v>
      </c>
      <c r="I34" s="24"/>
      <c r="J34" s="5"/>
      <c r="K34" s="4"/>
      <c r="M34" s="4"/>
    </row>
    <row r="35" spans="1:13" x14ac:dyDescent="0.2">
      <c r="A35" s="15" t="s">
        <v>21</v>
      </c>
      <c r="B35" s="21"/>
      <c r="C35" s="22" t="s">
        <v>31</v>
      </c>
      <c r="D35" s="15" t="s">
        <v>21</v>
      </c>
      <c r="E35" s="21"/>
      <c r="F35" s="22" t="s">
        <v>31</v>
      </c>
      <c r="G35" s="18" t="str">
        <f t="shared" si="0"/>
        <v>JPY-IRSwap-20Y</v>
      </c>
      <c r="H35" s="55">
        <v>2.5065E-2</v>
      </c>
      <c r="I35" s="24"/>
      <c r="J35" s="5"/>
      <c r="K35" s="4"/>
      <c r="L35" s="4"/>
      <c r="M35" s="4"/>
    </row>
    <row r="36" spans="1:13" x14ac:dyDescent="0.2">
      <c r="A36" s="15" t="s">
        <v>21</v>
      </c>
      <c r="B36" s="21"/>
      <c r="C36" s="22" t="s">
        <v>53</v>
      </c>
      <c r="D36" s="15" t="s">
        <v>21</v>
      </c>
      <c r="E36" s="21"/>
      <c r="F36" s="22" t="s">
        <v>53</v>
      </c>
      <c r="G36" s="18" t="str">
        <f t="shared" si="0"/>
        <v>JPY-IRSwap-25Y</v>
      </c>
      <c r="H36" s="55">
        <v>2.5065E-2</v>
      </c>
      <c r="I36" s="24"/>
      <c r="J36" s="5"/>
      <c r="K36" s="4"/>
      <c r="L36" s="4"/>
      <c r="M36" s="4"/>
    </row>
    <row r="37" spans="1:13" x14ac:dyDescent="0.2">
      <c r="A37" s="15" t="s">
        <v>21</v>
      </c>
      <c r="B37" s="21"/>
      <c r="C37" s="22" t="s">
        <v>80</v>
      </c>
      <c r="D37" s="15" t="s">
        <v>21</v>
      </c>
      <c r="E37" s="21"/>
      <c r="F37" s="22" t="s">
        <v>80</v>
      </c>
      <c r="G37" s="18" t="str">
        <f t="shared" si="0"/>
        <v>JPY-IRSwap-30Y</v>
      </c>
      <c r="H37" s="55">
        <v>2.5065E-2</v>
      </c>
      <c r="I37" s="24"/>
      <c r="J37" s="5"/>
      <c r="K37" s="4"/>
      <c r="L37" s="4"/>
      <c r="M37" s="4"/>
    </row>
    <row r="38" spans="1:13" x14ac:dyDescent="0.2">
      <c r="A38" s="15" t="s">
        <v>32</v>
      </c>
      <c r="B38" s="22" t="s">
        <v>136</v>
      </c>
      <c r="C38" s="22">
        <v>1</v>
      </c>
      <c r="D38" s="15" t="s">
        <v>32</v>
      </c>
      <c r="E38" s="22" t="s">
        <v>136</v>
      </c>
      <c r="F38" s="22">
        <v>1</v>
      </c>
      <c r="G38" s="18" t="str">
        <f t="shared" si="0"/>
        <v>JPY-IRFuture-EY-1</v>
      </c>
      <c r="H38" s="55">
        <v>2.5065E-2</v>
      </c>
      <c r="I38" s="24">
        <v>0.2</v>
      </c>
      <c r="J38" s="5"/>
      <c r="K38" s="4"/>
      <c r="L38" s="4"/>
      <c r="M38" s="4"/>
    </row>
    <row r="39" spans="1:13" x14ac:dyDescent="0.2">
      <c r="A39" s="15" t="s">
        <v>32</v>
      </c>
      <c r="B39" s="22" t="s">
        <v>136</v>
      </c>
      <c r="C39" s="22">
        <v>2</v>
      </c>
      <c r="D39" s="15" t="s">
        <v>32</v>
      </c>
      <c r="E39" s="22" t="s">
        <v>136</v>
      </c>
      <c r="F39" s="22">
        <v>2</v>
      </c>
      <c r="G39" s="18" t="str">
        <f t="shared" si="0"/>
        <v>JPY-IRFuture-EY-2</v>
      </c>
      <c r="H39" s="55">
        <v>2.5065E-2</v>
      </c>
      <c r="I39" s="24">
        <v>0.2</v>
      </c>
      <c r="J39" s="5"/>
      <c r="K39" s="4"/>
      <c r="L39" s="4"/>
      <c r="M39" s="4"/>
    </row>
    <row r="40" spans="1:13" x14ac:dyDescent="0.2">
      <c r="A40" s="15" t="s">
        <v>32</v>
      </c>
      <c r="B40" s="22" t="s">
        <v>136</v>
      </c>
      <c r="C40" s="22">
        <v>3</v>
      </c>
      <c r="D40" s="15" t="s">
        <v>32</v>
      </c>
      <c r="E40" s="22" t="s">
        <v>136</v>
      </c>
      <c r="F40" s="22">
        <v>3</v>
      </c>
      <c r="G40" s="18" t="str">
        <f t="shared" si="0"/>
        <v>JPY-IRFuture-EY-3</v>
      </c>
      <c r="H40" s="55">
        <v>2.5065E-2</v>
      </c>
      <c r="I40" s="24">
        <v>0.2</v>
      </c>
      <c r="J40" s="5"/>
      <c r="K40" s="4"/>
      <c r="L40" s="4"/>
      <c r="M40" s="4"/>
    </row>
    <row r="41" spans="1:13" x14ac:dyDescent="0.2">
      <c r="A41" s="15" t="s">
        <v>32</v>
      </c>
      <c r="B41" s="22" t="s">
        <v>136</v>
      </c>
      <c r="C41" s="22">
        <v>4</v>
      </c>
      <c r="D41" s="15" t="s">
        <v>32</v>
      </c>
      <c r="E41" s="22" t="s">
        <v>136</v>
      </c>
      <c r="F41" s="22">
        <v>4</v>
      </c>
      <c r="G41" s="18" t="str">
        <f t="shared" si="0"/>
        <v>JPY-IRFuture-EY-4</v>
      </c>
      <c r="H41" s="55">
        <v>2.5065E-2</v>
      </c>
      <c r="I41" s="24">
        <v>0.2</v>
      </c>
      <c r="J41" s="5"/>
      <c r="K41" s="4"/>
      <c r="L41" s="4"/>
      <c r="M41" s="4"/>
    </row>
    <row r="42" spans="1:13" x14ac:dyDescent="0.2">
      <c r="A42" s="15" t="s">
        <v>32</v>
      </c>
      <c r="B42" s="22" t="s">
        <v>136</v>
      </c>
      <c r="C42" s="22">
        <v>5</v>
      </c>
      <c r="D42" s="15" t="s">
        <v>32</v>
      </c>
      <c r="E42" s="22" t="s">
        <v>136</v>
      </c>
      <c r="F42" s="22">
        <v>5</v>
      </c>
      <c r="G42" s="18" t="str">
        <f t="shared" si="0"/>
        <v>JPY-IRFuture-EY-5</v>
      </c>
      <c r="H42" s="55">
        <v>2.5065E-2</v>
      </c>
      <c r="I42" s="24">
        <v>0.2</v>
      </c>
      <c r="J42" s="5"/>
      <c r="K42" s="4"/>
      <c r="L42" s="4"/>
      <c r="M42" s="4"/>
    </row>
    <row r="43" spans="1:13" x14ac:dyDescent="0.2">
      <c r="A43" s="15" t="s">
        <v>32</v>
      </c>
      <c r="B43" s="22" t="s">
        <v>136</v>
      </c>
      <c r="C43" s="22">
        <v>6</v>
      </c>
      <c r="D43" s="15" t="s">
        <v>32</v>
      </c>
      <c r="E43" s="22" t="s">
        <v>136</v>
      </c>
      <c r="F43" s="22">
        <v>6</v>
      </c>
      <c r="G43" s="18" t="str">
        <f t="shared" si="0"/>
        <v>JPY-IRFuture-EY-6</v>
      </c>
      <c r="H43" s="55">
        <v>2.5065E-2</v>
      </c>
      <c r="I43" s="24">
        <v>0.2</v>
      </c>
      <c r="J43" s="5"/>
      <c r="K43" s="4"/>
      <c r="L43" s="4"/>
      <c r="M43" s="4"/>
    </row>
    <row r="44" spans="1:13" x14ac:dyDescent="0.2">
      <c r="A44" s="15" t="s">
        <v>32</v>
      </c>
      <c r="B44" s="22" t="s">
        <v>136</v>
      </c>
      <c r="C44" s="22">
        <v>7</v>
      </c>
      <c r="D44" s="15" t="s">
        <v>32</v>
      </c>
      <c r="E44" s="22" t="s">
        <v>136</v>
      </c>
      <c r="F44" s="22">
        <v>7</v>
      </c>
      <c r="G44" s="18" t="str">
        <f t="shared" si="0"/>
        <v>JPY-IRFuture-EY-7</v>
      </c>
      <c r="H44" s="55">
        <v>2.5065E-2</v>
      </c>
      <c r="I44" s="24">
        <v>0.2</v>
      </c>
      <c r="J44" s="5"/>
      <c r="K44" s="4"/>
      <c r="L44" s="4"/>
      <c r="M44" s="4"/>
    </row>
    <row r="45" spans="1:13" ht="13.5" thickBot="1" x14ac:dyDescent="0.25">
      <c r="A45" s="15" t="s">
        <v>32</v>
      </c>
      <c r="B45" s="22" t="s">
        <v>136</v>
      </c>
      <c r="C45" s="25">
        <v>8</v>
      </c>
      <c r="D45" s="15" t="s">
        <v>32</v>
      </c>
      <c r="E45" s="22" t="s">
        <v>136</v>
      </c>
      <c r="F45" s="25">
        <v>8</v>
      </c>
      <c r="G45" s="18" t="str">
        <f>$E$11&amp;"-"&amp;D45&amp;"-"&amp;IF(E45="","",E45&amp;"-")&amp;F45</f>
        <v>JPY-IRFuture-EY-8</v>
      </c>
      <c r="H45" s="55">
        <v>2.5065E-2</v>
      </c>
      <c r="I45" s="24">
        <v>0.2</v>
      </c>
      <c r="J45" s="5"/>
      <c r="K45" s="4"/>
      <c r="L45" s="4"/>
      <c r="M45" s="4"/>
    </row>
    <row r="46" spans="1:13" x14ac:dyDescent="0.2">
      <c r="A46" s="15" t="s">
        <v>32</v>
      </c>
      <c r="B46" s="22" t="s">
        <v>136</v>
      </c>
      <c r="C46" s="22">
        <v>9</v>
      </c>
      <c r="D46" s="15" t="s">
        <v>32</v>
      </c>
      <c r="E46" s="22" t="s">
        <v>136</v>
      </c>
      <c r="F46" s="22">
        <v>9</v>
      </c>
      <c r="G46" s="18" t="str">
        <f>$E$11&amp;"-"&amp;D46&amp;"-"&amp;IF(E46="","",E46&amp;"-")&amp;F46</f>
        <v>JPY-IRFuture-EY-9</v>
      </c>
      <c r="H46" s="55">
        <v>2.5065E-2</v>
      </c>
      <c r="I46" s="24">
        <v>0.2</v>
      </c>
      <c r="J46" s="5"/>
      <c r="K46" s="4"/>
      <c r="L46" s="4"/>
      <c r="M46" s="4"/>
    </row>
    <row r="47" spans="1:13" x14ac:dyDescent="0.2">
      <c r="A47" s="15" t="s">
        <v>32</v>
      </c>
      <c r="B47" s="22" t="s">
        <v>136</v>
      </c>
      <c r="C47" s="22">
        <v>10</v>
      </c>
      <c r="D47" s="15" t="s">
        <v>32</v>
      </c>
      <c r="E47" s="22" t="s">
        <v>136</v>
      </c>
      <c r="F47" s="22">
        <v>10</v>
      </c>
      <c r="G47" s="18" t="str">
        <f>$E$11&amp;"-"&amp;D47&amp;"-"&amp;IF(E47="","",E47&amp;"-")&amp;F47</f>
        <v>JPY-IRFuture-EY-10</v>
      </c>
      <c r="H47" s="55">
        <v>2.5065E-2</v>
      </c>
      <c r="I47" s="24">
        <v>0.2</v>
      </c>
      <c r="J47" s="5"/>
    </row>
    <row r="48" spans="1:13" x14ac:dyDescent="0.2">
      <c r="A48" s="15" t="s">
        <v>32</v>
      </c>
      <c r="B48" s="22" t="s">
        <v>136</v>
      </c>
      <c r="C48" s="22">
        <v>11</v>
      </c>
      <c r="D48" s="15" t="s">
        <v>32</v>
      </c>
      <c r="E48" s="22" t="s">
        <v>136</v>
      </c>
      <c r="F48" s="22">
        <v>11</v>
      </c>
      <c r="G48" s="18" t="str">
        <f>$E$11&amp;"-"&amp;D48&amp;"-"&amp;IF(E48="","",E48&amp;"-")&amp;F48</f>
        <v>JPY-IRFuture-EY-11</v>
      </c>
      <c r="H48" s="55">
        <v>2.5065E-2</v>
      </c>
      <c r="I48" s="24">
        <v>0.2</v>
      </c>
      <c r="J48" s="5"/>
    </row>
    <row r="49" spans="1:10" ht="13.5" thickBot="1" x14ac:dyDescent="0.25">
      <c r="A49" s="15" t="s">
        <v>32</v>
      </c>
      <c r="B49" s="22" t="s">
        <v>136</v>
      </c>
      <c r="C49" s="25">
        <v>12</v>
      </c>
      <c r="D49" s="15" t="s">
        <v>32</v>
      </c>
      <c r="E49" s="22" t="s">
        <v>136</v>
      </c>
      <c r="F49" s="25">
        <v>12</v>
      </c>
      <c r="G49" s="18" t="str">
        <f t="shared" si="0"/>
        <v>JPY-IRFuture-EY-12</v>
      </c>
      <c r="H49" s="55">
        <v>2.5065E-2</v>
      </c>
      <c r="I49" s="27">
        <v>0.2</v>
      </c>
      <c r="J49" s="5"/>
    </row>
    <row r="50" spans="1:10" x14ac:dyDescent="0.2">
      <c r="A50" s="7"/>
      <c r="B50" s="8"/>
      <c r="C50" s="8"/>
      <c r="D50" s="7"/>
      <c r="E50" s="8"/>
      <c r="F50" s="8"/>
      <c r="G50" s="8"/>
      <c r="H50" s="8"/>
      <c r="I50" s="8"/>
      <c r="J50" s="5"/>
    </row>
    <row r="51" spans="1:10" ht="13.5" thickBot="1" x14ac:dyDescent="0.25">
      <c r="A51" s="29"/>
      <c r="B51" s="30"/>
      <c r="C51" s="30"/>
      <c r="D51" s="29"/>
      <c r="E51" s="30"/>
      <c r="F51" s="30"/>
      <c r="G51" s="30"/>
      <c r="H51" s="30"/>
      <c r="I51" s="30"/>
      <c r="J51" s="31"/>
    </row>
    <row r="52" spans="1:10" ht="13.5" thickBot="1" x14ac:dyDescent="0.25">
      <c r="D52" s="4"/>
      <c r="E52" s="4"/>
      <c r="F52" s="4"/>
      <c r="G52" s="4"/>
      <c r="H52" s="4"/>
      <c r="I52" s="4"/>
      <c r="J52" s="4"/>
    </row>
    <row r="53" spans="1:10" ht="13.5" thickBot="1" x14ac:dyDescent="0.25">
      <c r="A53" s="33" t="s">
        <v>55</v>
      </c>
      <c r="B53" s="33" t="str">
        <f ca="1">_xll.HLV5r3.Financial.Cache.CreateCurve_Old( A54:B63, HLInstruments, Rates, Spreads)</f>
        <v>Market.QR_LIVE.RateCurve.JPY-LIBOR-ISDA-1M</v>
      </c>
    </row>
    <row r="54" spans="1:10" ht="13.5" thickBot="1" x14ac:dyDescent="0.25">
      <c r="A54" s="34" t="s">
        <v>56</v>
      </c>
      <c r="B54" s="48" t="s">
        <v>0</v>
      </c>
    </row>
    <row r="55" spans="1:10" x14ac:dyDescent="0.2">
      <c r="A55" s="35" t="s">
        <v>57</v>
      </c>
      <c r="B55" s="43">
        <f ca="1">TODAY()</f>
        <v>43648</v>
      </c>
    </row>
    <row r="56" spans="1:10" x14ac:dyDescent="0.2">
      <c r="A56" s="36" t="s">
        <v>58</v>
      </c>
      <c r="B56" s="40">
        <f ca="1">B55</f>
        <v>43648</v>
      </c>
    </row>
    <row r="57" spans="1:10" x14ac:dyDescent="0.2">
      <c r="A57" s="37" t="s">
        <v>59</v>
      </c>
      <c r="B57" s="41" t="s">
        <v>130</v>
      </c>
    </row>
    <row r="58" spans="1:10" x14ac:dyDescent="0.2">
      <c r="A58" s="36" t="s">
        <v>4</v>
      </c>
      <c r="B58" s="42" t="s">
        <v>134</v>
      </c>
    </row>
    <row r="59" spans="1:10" x14ac:dyDescent="0.2">
      <c r="A59" s="36" t="s">
        <v>60</v>
      </c>
      <c r="B59" s="41" t="s">
        <v>19</v>
      </c>
    </row>
    <row r="60" spans="1:10" x14ac:dyDescent="0.2">
      <c r="A60" s="36" t="s">
        <v>5</v>
      </c>
      <c r="B60" s="41" t="str">
        <f>B58&amp;"-"&amp;B59</f>
        <v>JPY-LIBOR-ISDA-1M</v>
      </c>
    </row>
    <row r="61" spans="1:10" x14ac:dyDescent="0.2">
      <c r="A61" s="36" t="s">
        <v>92</v>
      </c>
      <c r="B61" s="41">
        <v>0</v>
      </c>
    </row>
    <row r="62" spans="1:10" x14ac:dyDescent="0.2">
      <c r="A62" s="36" t="s">
        <v>6</v>
      </c>
      <c r="B62" s="41" t="s">
        <v>91</v>
      </c>
    </row>
    <row r="63" spans="1:10" ht="13.5" thickBot="1" x14ac:dyDescent="0.25">
      <c r="A63" s="38" t="s">
        <v>1</v>
      </c>
      <c r="B63" s="44" t="s">
        <v>133</v>
      </c>
    </row>
    <row r="64" spans="1:10" x14ac:dyDescent="0.2">
      <c r="A64" s="37" t="s">
        <v>83</v>
      </c>
      <c r="B64" s="41">
        <v>7200</v>
      </c>
    </row>
    <row r="65" spans="1:2" ht="13.5" thickBot="1" x14ac:dyDescent="0.25">
      <c r="A65" s="39" t="s">
        <v>82</v>
      </c>
      <c r="B65" s="45" t="str">
        <f ca="1">B53</f>
        <v>Market.QR_LIVE.RateCurve.JPY-LIBOR-ISDA-1M</v>
      </c>
    </row>
    <row r="66" spans="1:2" x14ac:dyDescent="0.2">
      <c r="A66" s="47"/>
      <c r="B66" s="46"/>
    </row>
  </sheetData>
  <protectedRanges>
    <protectedRange sqref="E10 B10 B62" name="Range2_1_1_1_1"/>
    <protectedRange sqref="H10" name="Range2_1_1_1_2"/>
  </protectedRanges>
  <dataValidations count="7">
    <dataValidation type="list" allowBlank="1" showInputMessage="1" showErrorMessage="1" sqref="H6" xr:uid="{00000000-0002-0000-0800-000000000000}">
      <formula1>"NAB, LIBOR"</formula1>
    </dataValidation>
    <dataValidation type="list" allowBlank="1" showInputMessage="1" showErrorMessage="1" sqref="H7" xr:uid="{00000000-0002-0000-0800-000001000000}">
      <formula1>"SENIOR"</formula1>
    </dataValidation>
    <dataValidation type="list" allowBlank="1" showInputMessage="1" showErrorMessage="1" sqref="E2 H2 B2 B54" xr:uid="{00000000-0002-0000-0800-000002000000}">
      <formula1>"RateCurve, DiscountCurve, InflationCurve, RateSpreadCurve"</formula1>
    </dataValidation>
    <dataValidation type="list" allowBlank="1" showInputMessage="1" showErrorMessage="1" sqref="E10 H10 B10 B62" xr:uid="{00000000-0002-0000-0800-000003000000}">
      <formula1>Algorithms</formula1>
    </dataValidation>
    <dataValidation type="list" allowBlank="1" showInputMessage="1" showErrorMessage="1" sqref="E6 B6 B58" xr:uid="{00000000-0002-0000-0800-000004000000}">
      <formula1>RateIndex</formula1>
    </dataValidation>
    <dataValidation type="list" allowBlank="1" showInputMessage="1" showErrorMessage="1" sqref="E11 H11 B11 B63" xr:uid="{00000000-0002-0000-0800-000005000000}">
      <formula1>Currency</formula1>
    </dataValidation>
    <dataValidation type="list" allowBlank="1" showInputMessage="1" showErrorMessage="1" sqref="E7 B7 B59" xr:uid="{00000000-0002-0000-0800-000006000000}">
      <formula1>"1D,1M,3M,6M"</formula1>
    </dataValidation>
  </dataValidations>
  <pageMargins left="0.75" right="0.75" top="1" bottom="1" header="0.5" footer="0.5"/>
  <pageSetup paperSize="9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62</vt:i4>
      </vt:variant>
    </vt:vector>
  </HeadingPairs>
  <TitlesOfParts>
    <vt:vector size="74" baseType="lpstr">
      <vt:lpstr>AUDDiscountCurve</vt:lpstr>
      <vt:lpstr>AUDCurves</vt:lpstr>
      <vt:lpstr>NZDCurves</vt:lpstr>
      <vt:lpstr>GBPCurves</vt:lpstr>
      <vt:lpstr>GBPLIBORBBA</vt:lpstr>
      <vt:lpstr>USDCurves</vt:lpstr>
      <vt:lpstr>EURCurvesTelerate</vt:lpstr>
      <vt:lpstr>EURCurvesEuribor</vt:lpstr>
      <vt:lpstr>JPYCurveISDA</vt:lpstr>
      <vt:lpstr>JPYCurveBBA</vt:lpstr>
      <vt:lpstr>CHFCurve3M</vt:lpstr>
      <vt:lpstr>Config</vt:lpstr>
      <vt:lpstr>AUDCurves!Algorithm</vt:lpstr>
      <vt:lpstr>GBPCurves!Algorithm</vt:lpstr>
      <vt:lpstr>JPYCurveBBA!Algorithm</vt:lpstr>
      <vt:lpstr>JPYCurveISDA!Algorithm</vt:lpstr>
      <vt:lpstr>NZDCurves!Algorithm</vt:lpstr>
      <vt:lpstr>USDCurves!Algorithm</vt:lpstr>
      <vt:lpstr>Algorithms</vt:lpstr>
      <vt:lpstr>Currency</vt:lpstr>
      <vt:lpstr>AUDCurves!CurveName</vt:lpstr>
      <vt:lpstr>GBPCurves!CurveName</vt:lpstr>
      <vt:lpstr>JPYCurveBBA!CurveName</vt:lpstr>
      <vt:lpstr>JPYCurveISDA!CurveName</vt:lpstr>
      <vt:lpstr>NZDCurves!CurveName</vt:lpstr>
      <vt:lpstr>USDCurves!CurveName</vt:lpstr>
      <vt:lpstr>AUDCurves!CurveType</vt:lpstr>
      <vt:lpstr>GBPCurves!CurveType</vt:lpstr>
      <vt:lpstr>JPYCurveBBA!CurveType</vt:lpstr>
      <vt:lpstr>JPYCurveISDA!CurveType</vt:lpstr>
      <vt:lpstr>NZDCurves!CurveType</vt:lpstr>
      <vt:lpstr>USDCurves!CurveType</vt:lpstr>
      <vt:lpstr>FuturesRolls</vt:lpstr>
      <vt:lpstr>AUDCurves!HLInstruments</vt:lpstr>
      <vt:lpstr>AUDDiscountCurve!HLInstruments</vt:lpstr>
      <vt:lpstr>CHFCurve3M!HLInstruments</vt:lpstr>
      <vt:lpstr>EURCurvesEuribor!HLInstruments</vt:lpstr>
      <vt:lpstr>EURCurvesTelerate!HLInstruments</vt:lpstr>
      <vt:lpstr>GBPCurves!HLInstruments</vt:lpstr>
      <vt:lpstr>JPYCurveBBA!HLInstruments</vt:lpstr>
      <vt:lpstr>JPYCurveISDA!HLInstruments</vt:lpstr>
      <vt:lpstr>NZDCurves!HLInstruments</vt:lpstr>
      <vt:lpstr>USDCurves!HLInstruments</vt:lpstr>
      <vt:lpstr>Instruments</vt:lpstr>
      <vt:lpstr>RateIndex</vt:lpstr>
      <vt:lpstr>AUDCurves!Rates</vt:lpstr>
      <vt:lpstr>AUDDiscountCurve!Rates</vt:lpstr>
      <vt:lpstr>CHFCurve3M!Rates</vt:lpstr>
      <vt:lpstr>EURCurvesEuribor!Rates</vt:lpstr>
      <vt:lpstr>EURCurvesTelerate!Rates</vt:lpstr>
      <vt:lpstr>GBPCurves!Rates</vt:lpstr>
      <vt:lpstr>JPYCurveBBA!Rates</vt:lpstr>
      <vt:lpstr>JPYCurveISDA!Rates</vt:lpstr>
      <vt:lpstr>NZDCurves!Rates</vt:lpstr>
      <vt:lpstr>USDCurves!Rates</vt:lpstr>
      <vt:lpstr>AUDCurves!ReferenceDate</vt:lpstr>
      <vt:lpstr>CHFCurve3M!ReferenceDate</vt:lpstr>
      <vt:lpstr>EURCurvesEuribor!ReferenceDate</vt:lpstr>
      <vt:lpstr>EURCurvesTelerate!ReferenceDate</vt:lpstr>
      <vt:lpstr>GBPCurves!ReferenceDate</vt:lpstr>
      <vt:lpstr>JPYCurveBBA!ReferenceDate</vt:lpstr>
      <vt:lpstr>JPYCurveISDA!ReferenceDate</vt:lpstr>
      <vt:lpstr>NZDCurves!ReferenceDate</vt:lpstr>
      <vt:lpstr>USDCurves!ReferenceDate</vt:lpstr>
      <vt:lpstr>AUDCurves!Spreads</vt:lpstr>
      <vt:lpstr>AUDDiscountCurve!Spreads</vt:lpstr>
      <vt:lpstr>CHFCurve3M!Spreads</vt:lpstr>
      <vt:lpstr>EURCurvesEuribor!Spreads</vt:lpstr>
      <vt:lpstr>EURCurvesTelerate!Spreads</vt:lpstr>
      <vt:lpstr>GBPCurves!Spreads</vt:lpstr>
      <vt:lpstr>JPYCurveBBA!Spreads</vt:lpstr>
      <vt:lpstr>JPYCurveISDA!Spreads</vt:lpstr>
      <vt:lpstr>NZDCurves!Spreads</vt:lpstr>
      <vt:lpstr>USDCurves!Spreads</vt:lpstr>
    </vt:vector>
  </TitlesOfParts>
  <Company>National Australia Bank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awatt</dc:creator>
  <cp:lastModifiedBy>Alex</cp:lastModifiedBy>
  <dcterms:created xsi:type="dcterms:W3CDTF">2008-12-18T22:31:39Z</dcterms:created>
  <dcterms:modified xsi:type="dcterms:W3CDTF">2019-07-02T04:38:21Z</dcterms:modified>
</cp:coreProperties>
</file>