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BBCC5F92-A22D-40E6-B322-CADE1E2C544D}" xr6:coauthVersionLast="43" xr6:coauthVersionMax="43" xr10:uidLastSave="{00000000-0000-0000-0000-000000000000}"/>
  <bookViews>
    <workbookView xWindow="780" yWindow="780" windowWidth="26370" windowHeight="14820" tabRatio="855" activeTab="4" xr2:uid="{00000000-000D-0000-FFFF-FFFF00000000}"/>
  </bookViews>
  <sheets>
    <sheet name="NZDCurve3M" sheetId="11" r:id="rId1"/>
    <sheet name="GBPCurve3M" sheetId="6" r:id="rId2"/>
    <sheet name="USDOisCurve" sheetId="13" r:id="rId3"/>
    <sheet name="USDCurve3M" sheetId="7" r:id="rId4"/>
    <sheet name="EURCurve3M" sheetId="8" r:id="rId5"/>
    <sheet name="Config" sheetId="10" r:id="rId6"/>
  </sheets>
  <definedNames>
    <definedName name="Algorithm" localSheetId="1">GBPCurve3M!$F$8</definedName>
    <definedName name="Algorithm" localSheetId="0">NZDCurve3M!$F$8</definedName>
    <definedName name="Algorithm" localSheetId="3">USDCurve3M!$F$9</definedName>
    <definedName name="Algorithms">Config!$E$2:$E$8</definedName>
    <definedName name="Currency">Config!$C$2:$C$11</definedName>
    <definedName name="CurveName" localSheetId="1">GBPCurve3M!$F$7</definedName>
    <definedName name="CurveName" localSheetId="0">NZDCurve3M!$F$7</definedName>
    <definedName name="CurveName" localSheetId="3">USDCurve3M!$F$8</definedName>
    <definedName name="CurveType" localSheetId="1">GBPCurve3M!$F$2</definedName>
    <definedName name="CurveType" localSheetId="0">NZDCurve3M!$F$2</definedName>
    <definedName name="CurveType" localSheetId="3">USDCurve3M!$F$2</definedName>
    <definedName name="FuturesRolls">Config!$G$2:$G$13</definedName>
    <definedName name="HLInstruments" localSheetId="4">EURCurve3M!$D$15:$D$41</definedName>
    <definedName name="HLInstruments" localSheetId="1">GBPCurve3M!$D$15:$D$41</definedName>
    <definedName name="HLInstruments" localSheetId="0">NZDCurve3M!$D$15:$D$38</definedName>
    <definedName name="HLInstruments" localSheetId="3">USDCurve3M!$D$16:$D$47</definedName>
    <definedName name="HLInstruments" localSheetId="2">USDOisCurve!$C$15:$C$28</definedName>
    <definedName name="IRCurve1">USDOisCurve!$A$1</definedName>
    <definedName name="IRCurve1m">USDOisCurve!$D$5</definedName>
    <definedName name="IRCurve2">USDOisCurve!$F$1</definedName>
    <definedName name="Markets">Config!$I$2:$I$3</definedName>
    <definedName name="RateIndex">Config!$D$2:$D$11</definedName>
    <definedName name="Rates" localSheetId="4">EURCurve3M!$E$15:$E$41</definedName>
    <definedName name="Rates" localSheetId="1">GBPCurve3M!$E$15:$E$41</definedName>
    <definedName name="Rates" localSheetId="0">NZDCurve3M!$E$15:$E$38</definedName>
    <definedName name="Rates" localSheetId="3">USDCurve3M!$E$16:$E$47</definedName>
    <definedName name="Rates" localSheetId="2">USDOisCurve!$D$15:$D$28</definedName>
    <definedName name="ReferenceDate" localSheetId="4">EURCurve3M!$F$4</definedName>
    <definedName name="ReferenceDate" localSheetId="1">GBPCurve3M!$F$4</definedName>
    <definedName name="ReferenceDate" localSheetId="0">NZDCurve3M!$F$4</definedName>
    <definedName name="ReferenceDate" localSheetId="3">USDCurve3M!$F$4</definedName>
    <definedName name="Spreads" localSheetId="4">EURCurve3M!$F$15:$F$41</definedName>
    <definedName name="Spreads" localSheetId="1">GBPCurve3M!$F$15:$F$41</definedName>
    <definedName name="Spreads" localSheetId="0">NZDCurve3M!$F$15:$F$38</definedName>
    <definedName name="Spreads" localSheetId="3">USDCurve3M!$F$16:$F$47</definedName>
    <definedName name="Spreads" localSheetId="2">USDOisCurve!$E$15:$E$28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7" l="1"/>
  <c r="I3" i="7"/>
  <c r="I4" i="7" s="1"/>
  <c r="G8" i="13" l="1"/>
  <c r="B3" i="13" l="1"/>
  <c r="M2" i="13" l="1"/>
  <c r="G3" i="13"/>
  <c r="G4" i="13" s="1"/>
  <c r="B8" i="13"/>
  <c r="B9" i="13" s="1"/>
  <c r="B4" i="13"/>
  <c r="M3" i="13" l="1"/>
  <c r="D20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D19" i="13" l="1"/>
  <c r="M4" i="13"/>
  <c r="M5" i="13" s="1"/>
  <c r="D18" i="13" l="1"/>
  <c r="M6" i="13"/>
  <c r="D17" i="13" l="1"/>
  <c r="M7" i="13"/>
  <c r="D34" i="7"/>
  <c r="D33" i="7"/>
  <c r="D33" i="6"/>
  <c r="D32" i="6"/>
  <c r="D20" i="7"/>
  <c r="D19" i="7"/>
  <c r="D18" i="7"/>
  <c r="D17" i="7"/>
  <c r="D29" i="6"/>
  <c r="D20" i="8"/>
  <c r="G20" i="8" s="1"/>
  <c r="H20" i="8"/>
  <c r="D33" i="8"/>
  <c r="G33" i="8" s="1"/>
  <c r="D32" i="8"/>
  <c r="G32" i="8" s="1"/>
  <c r="H33" i="8"/>
  <c r="H32" i="8"/>
  <c r="D29" i="8"/>
  <c r="G29" i="8" s="1"/>
  <c r="H29" i="8"/>
  <c r="H16" i="8"/>
  <c r="H17" i="8"/>
  <c r="H18" i="8"/>
  <c r="H19" i="8"/>
  <c r="H21" i="8"/>
  <c r="H22" i="8"/>
  <c r="H23" i="8"/>
  <c r="H24" i="8"/>
  <c r="H25" i="8"/>
  <c r="H26" i="8"/>
  <c r="H27" i="8"/>
  <c r="H28" i="8"/>
  <c r="H30" i="8"/>
  <c r="H31" i="8"/>
  <c r="H34" i="8"/>
  <c r="H35" i="8"/>
  <c r="H36" i="8"/>
  <c r="H37" i="8"/>
  <c r="H38" i="8"/>
  <c r="H39" i="8"/>
  <c r="H40" i="8"/>
  <c r="H41" i="8"/>
  <c r="H15" i="8"/>
  <c r="H8" i="8"/>
  <c r="H3" i="8"/>
  <c r="H4" i="8" s="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E8" i="11"/>
  <c r="E9" i="11" s="1"/>
  <c r="B8" i="11"/>
  <c r="B9" i="11" s="1"/>
  <c r="B3" i="11"/>
  <c r="E3" i="11" s="1"/>
  <c r="E8" i="8"/>
  <c r="E8" i="7"/>
  <c r="E8" i="6"/>
  <c r="D16" i="13" l="1"/>
  <c r="M8" i="13"/>
  <c r="B4" i="11"/>
  <c r="D46" i="7"/>
  <c r="D45" i="7"/>
  <c r="D44" i="7"/>
  <c r="D43" i="7"/>
  <c r="D42" i="7"/>
  <c r="D41" i="7"/>
  <c r="D40" i="7"/>
  <c r="D38" i="7"/>
  <c r="D37" i="7"/>
  <c r="D36" i="7"/>
  <c r="D41" i="8"/>
  <c r="D40" i="8"/>
  <c r="G40" i="8" s="1"/>
  <c r="D39" i="8"/>
  <c r="G39" i="8" s="1"/>
  <c r="D38" i="8"/>
  <c r="G38" i="8" s="1"/>
  <c r="D37" i="8"/>
  <c r="G37" i="8" s="1"/>
  <c r="D36" i="8"/>
  <c r="G36" i="8" s="1"/>
  <c r="D35" i="8"/>
  <c r="G35" i="8" s="1"/>
  <c r="D34" i="8"/>
  <c r="G34" i="8" s="1"/>
  <c r="D40" i="6"/>
  <c r="D39" i="6"/>
  <c r="D38" i="6"/>
  <c r="D37" i="6"/>
  <c r="D36" i="6"/>
  <c r="D35" i="6"/>
  <c r="D34" i="6"/>
  <c r="B3" i="8"/>
  <c r="B8" i="8"/>
  <c r="D15" i="8"/>
  <c r="G15" i="8" s="1"/>
  <c r="D16" i="8"/>
  <c r="G16" i="8" s="1"/>
  <c r="D17" i="8"/>
  <c r="G17" i="8" s="1"/>
  <c r="D18" i="8"/>
  <c r="G18" i="8" s="1"/>
  <c r="D19" i="8"/>
  <c r="G19" i="8" s="1"/>
  <c r="D21" i="8"/>
  <c r="G21" i="8" s="1"/>
  <c r="D22" i="8"/>
  <c r="G22" i="8" s="1"/>
  <c r="D23" i="8"/>
  <c r="G23" i="8" s="1"/>
  <c r="D24" i="8"/>
  <c r="G24" i="8" s="1"/>
  <c r="D25" i="8"/>
  <c r="G25" i="8" s="1"/>
  <c r="D26" i="8"/>
  <c r="G26" i="8" s="1"/>
  <c r="D27" i="8"/>
  <c r="G27" i="8" s="1"/>
  <c r="D28" i="8"/>
  <c r="G28" i="8" s="1"/>
  <c r="D30" i="8"/>
  <c r="G30" i="8" s="1"/>
  <c r="D31" i="8"/>
  <c r="G31" i="8" s="1"/>
  <c r="B3" i="7"/>
  <c r="B8" i="7"/>
  <c r="D16" i="7"/>
  <c r="D21" i="7"/>
  <c r="D22" i="7"/>
  <c r="D23" i="7"/>
  <c r="D24" i="7"/>
  <c r="D25" i="7"/>
  <c r="D26" i="7"/>
  <c r="D27" i="7"/>
  <c r="D28" i="7"/>
  <c r="D29" i="7"/>
  <c r="D30" i="7"/>
  <c r="D31" i="7"/>
  <c r="D32" i="7"/>
  <c r="D35" i="7"/>
  <c r="D39" i="7"/>
  <c r="D47" i="7"/>
  <c r="B3" i="6"/>
  <c r="B8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30" i="6"/>
  <c r="D31" i="6"/>
  <c r="D41" i="6"/>
  <c r="H1" i="8"/>
  <c r="A1" i="11"/>
  <c r="D15" i="13" l="1"/>
  <c r="M9" i="13"/>
  <c r="E4" i="11"/>
  <c r="G41" i="8"/>
  <c r="B4" i="6"/>
  <c r="E3" i="6"/>
  <c r="B4" i="8"/>
  <c r="E3" i="8"/>
  <c r="B4" i="7"/>
  <c r="E3" i="7"/>
  <c r="B1" i="8"/>
  <c r="A1" i="7"/>
  <c r="A1" i="6"/>
  <c r="D1" i="11"/>
  <c r="F1" i="13"/>
  <c r="A1" i="13"/>
  <c r="Q9" i="13"/>
  <c r="Q8" i="13"/>
  <c r="Q7" i="13"/>
  <c r="Q6" i="13"/>
  <c r="Q5" i="13"/>
  <c r="Q4" i="13"/>
  <c r="Q3" i="13"/>
  <c r="N9" i="13"/>
  <c r="N8" i="13"/>
  <c r="N7" i="13"/>
  <c r="N6" i="13"/>
  <c r="N5" i="13"/>
  <c r="N4" i="13"/>
  <c r="N3" i="13"/>
  <c r="P3" i="13" l="1"/>
  <c r="P2" i="13" s="1"/>
  <c r="O2" i="13" s="1"/>
  <c r="O4" i="13"/>
  <c r="O5" i="13"/>
  <c r="P4" i="13"/>
  <c r="P5" i="13"/>
  <c r="O6" i="13"/>
  <c r="P6" i="13"/>
  <c r="O7" i="13"/>
  <c r="P7" i="13"/>
  <c r="O8" i="13"/>
  <c r="P8" i="13"/>
  <c r="S3" i="13"/>
  <c r="R4" i="13"/>
  <c r="S4" i="13"/>
  <c r="R5" i="13"/>
  <c r="S5" i="13"/>
  <c r="R6" i="13"/>
  <c r="S6" i="13"/>
  <c r="T6" i="13" s="1"/>
  <c r="R7" i="13"/>
  <c r="S7" i="13"/>
  <c r="T7" i="13" s="1"/>
  <c r="R8" i="13"/>
  <c r="S8" i="13"/>
  <c r="T8" i="13" s="1"/>
  <c r="I6" i="7"/>
  <c r="S9" i="13"/>
  <c r="R9" i="13"/>
  <c r="M10" i="13"/>
  <c r="P9" i="13"/>
  <c r="O9" i="13"/>
  <c r="E4" i="6"/>
  <c r="E4" i="8"/>
  <c r="E4" i="7"/>
  <c r="H1" i="7"/>
  <c r="L1" i="7" s="1" a="1"/>
  <c r="Q10" i="13"/>
  <c r="N10" i="13"/>
  <c r="N2" i="13"/>
  <c r="J1" i="7" a="1"/>
  <c r="D1" i="7"/>
  <c r="E1" i="8"/>
  <c r="Q2" i="13"/>
  <c r="D1" i="6"/>
  <c r="R3" i="13" l="1"/>
  <c r="O3" i="13"/>
  <c r="L17" i="7"/>
  <c r="M8" i="7"/>
  <c r="L12" i="7"/>
  <c r="M35" i="7"/>
  <c r="L18" i="7"/>
  <c r="L24" i="7"/>
  <c r="L16" i="7"/>
  <c r="L11" i="7"/>
  <c r="L36" i="7"/>
  <c r="L6" i="7"/>
  <c r="L3" i="7"/>
  <c r="L28" i="7"/>
  <c r="M30" i="7"/>
  <c r="M32" i="7"/>
  <c r="L7" i="7"/>
  <c r="L32" i="7"/>
  <c r="L27" i="7"/>
  <c r="M38" i="7"/>
  <c r="L22" i="7"/>
  <c r="L30" i="7"/>
  <c r="L25" i="7"/>
  <c r="L33" i="7"/>
  <c r="M36" i="7"/>
  <c r="L19" i="7"/>
  <c r="M14" i="7"/>
  <c r="L14" i="7"/>
  <c r="L15" i="7"/>
  <c r="L23" i="7"/>
  <c r="M28" i="7"/>
  <c r="M12" i="7"/>
  <c r="L13" i="7"/>
  <c r="L38" i="7"/>
  <c r="M15" i="7"/>
  <c r="L29" i="7"/>
  <c r="M31" i="7"/>
  <c r="M1" i="7"/>
  <c r="L21" i="7"/>
  <c r="M18" i="7"/>
  <c r="M26" i="7"/>
  <c r="M5" i="7"/>
  <c r="M7" i="7"/>
  <c r="M25" i="7"/>
  <c r="M20" i="7"/>
  <c r="M21" i="7"/>
  <c r="M10" i="7"/>
  <c r="L5" i="7"/>
  <c r="L39" i="7"/>
  <c r="M29" i="7"/>
  <c r="M22" i="7"/>
  <c r="M17" i="7"/>
  <c r="L37" i="7"/>
  <c r="L9" i="7"/>
  <c r="M13" i="7"/>
  <c r="M39" i="7"/>
  <c r="M4" i="7"/>
  <c r="M11" i="7"/>
  <c r="L35" i="7"/>
  <c r="L31" i="7"/>
  <c r="M9" i="7"/>
  <c r="M2" i="7"/>
  <c r="L10" i="7"/>
  <c r="M33" i="7"/>
  <c r="M3" i="7"/>
  <c r="M6" i="7"/>
  <c r="M16" i="7"/>
  <c r="M37" i="7"/>
  <c r="L2" i="7"/>
  <c r="L4" i="7"/>
  <c r="M27" i="7"/>
  <c r="L1" i="7"/>
  <c r="L26" i="7"/>
  <c r="M24" i="7"/>
  <c r="M19" i="7"/>
  <c r="M23" i="7"/>
  <c r="L8" i="7"/>
  <c r="M34" i="7"/>
  <c r="L34" i="7"/>
  <c r="L20" i="7"/>
  <c r="T5" i="13"/>
  <c r="T3" i="13"/>
  <c r="S2" i="13"/>
  <c r="T4" i="13"/>
  <c r="J15" i="7"/>
  <c r="J31" i="7"/>
  <c r="K17" i="7"/>
  <c r="K2" i="7"/>
  <c r="K3" i="7"/>
  <c r="K6" i="7"/>
  <c r="J6" i="7"/>
  <c r="J22" i="7"/>
  <c r="J38" i="7"/>
  <c r="J1" i="7"/>
  <c r="J17" i="7"/>
  <c r="J33" i="7"/>
  <c r="K21" i="7"/>
  <c r="K8" i="7"/>
  <c r="K5" i="7"/>
  <c r="K10" i="7"/>
  <c r="J8" i="7"/>
  <c r="J24" i="7"/>
  <c r="K4" i="7"/>
  <c r="J25" i="7"/>
  <c r="O25" i="7" s="1"/>
  <c r="K31" i="7"/>
  <c r="K25" i="7"/>
  <c r="K28" i="7"/>
  <c r="J3" i="7"/>
  <c r="J19" i="7"/>
  <c r="J35" i="7"/>
  <c r="K23" i="7"/>
  <c r="K14" i="7"/>
  <c r="K9" i="7"/>
  <c r="K16" i="7"/>
  <c r="J10" i="7"/>
  <c r="J26" i="7"/>
  <c r="K12" i="7"/>
  <c r="J5" i="7"/>
  <c r="J21" i="7"/>
  <c r="J37" i="7"/>
  <c r="K27" i="7"/>
  <c r="K20" i="7"/>
  <c r="K13" i="7"/>
  <c r="K22" i="7"/>
  <c r="J12" i="7"/>
  <c r="J28" i="7"/>
  <c r="K18" i="7"/>
  <c r="K7" i="7"/>
  <c r="J32" i="7"/>
  <c r="J7" i="7"/>
  <c r="J23" i="7"/>
  <c r="J39" i="7"/>
  <c r="K29" i="7"/>
  <c r="K26" i="7"/>
  <c r="K19" i="7"/>
  <c r="K30" i="7"/>
  <c r="J14" i="7"/>
  <c r="J30" i="7"/>
  <c r="K24" i="7"/>
  <c r="J9" i="7"/>
  <c r="K32" i="7"/>
  <c r="K36" i="7"/>
  <c r="J16" i="7"/>
  <c r="J11" i="7"/>
  <c r="J27" i="7"/>
  <c r="K11" i="7"/>
  <c r="K35" i="7"/>
  <c r="K38" i="7"/>
  <c r="K33" i="7"/>
  <c r="J2" i="7"/>
  <c r="J18" i="7"/>
  <c r="J34" i="7"/>
  <c r="K34" i="7"/>
  <c r="J13" i="7"/>
  <c r="J29" i="7"/>
  <c r="K15" i="7"/>
  <c r="K37" i="7"/>
  <c r="K1" i="7"/>
  <c r="K39" i="7"/>
  <c r="J4" i="7"/>
  <c r="J20" i="7"/>
  <c r="J36" i="7"/>
  <c r="T9" i="13"/>
  <c r="S10" i="13"/>
  <c r="R10" i="13"/>
  <c r="M11" i="13"/>
  <c r="P10" i="13"/>
  <c r="O10" i="13"/>
  <c r="Q11" i="13"/>
  <c r="N11" i="13"/>
  <c r="R2" i="13" l="1"/>
  <c r="T2" i="13"/>
  <c r="O6" i="7"/>
  <c r="O30" i="7"/>
  <c r="O22" i="7"/>
  <c r="O10" i="7"/>
  <c r="O20" i="7"/>
  <c r="O17" i="7"/>
  <c r="O8" i="7"/>
  <c r="O9" i="7"/>
  <c r="O18" i="7"/>
  <c r="O16" i="7"/>
  <c r="O33" i="7"/>
  <c r="N33" i="7"/>
  <c r="O12" i="7"/>
  <c r="O13" i="7"/>
  <c r="O11" i="7"/>
  <c r="N18" i="7"/>
  <c r="N17" i="7"/>
  <c r="O24" i="7"/>
  <c r="O21" i="7"/>
  <c r="N28" i="7"/>
  <c r="N16" i="7"/>
  <c r="O31" i="7"/>
  <c r="O3" i="7"/>
  <c r="O4" i="7"/>
  <c r="N23" i="7"/>
  <c r="N20" i="7"/>
  <c r="O15" i="7"/>
  <c r="N22" i="7"/>
  <c r="N8" i="7"/>
  <c r="O28" i="7"/>
  <c r="O14" i="7"/>
  <c r="O23" i="7"/>
  <c r="O26" i="7"/>
  <c r="O32" i="7"/>
  <c r="O5" i="7"/>
  <c r="O29" i="7"/>
  <c r="N10" i="7"/>
  <c r="N19" i="7"/>
  <c r="N5" i="7"/>
  <c r="O27" i="7"/>
  <c r="N27" i="7"/>
  <c r="O2" i="7"/>
  <c r="O19" i="7"/>
  <c r="N9" i="7"/>
  <c r="N25" i="7"/>
  <c r="P25" i="7" s="1"/>
  <c r="O7" i="7"/>
  <c r="N3" i="7"/>
  <c r="N15" i="7"/>
  <c r="N14" i="7"/>
  <c r="N21" i="7"/>
  <c r="N31" i="7"/>
  <c r="N24" i="7"/>
  <c r="N7" i="7"/>
  <c r="N13" i="7"/>
  <c r="N29" i="7"/>
  <c r="N26" i="7"/>
  <c r="N30" i="7"/>
  <c r="N6" i="7"/>
  <c r="P6" i="7" s="1"/>
  <c r="N2" i="7"/>
  <c r="N12" i="7"/>
  <c r="N32" i="7"/>
  <c r="N4" i="7"/>
  <c r="N11" i="7"/>
  <c r="T10" i="13"/>
  <c r="S11" i="13"/>
  <c r="R11" i="13"/>
  <c r="M12" i="13"/>
  <c r="P11" i="13"/>
  <c r="O11" i="13"/>
  <c r="N12" i="13"/>
  <c r="Q12" i="13"/>
  <c r="P9" i="7" l="1"/>
  <c r="P20" i="7"/>
  <c r="P22" i="7"/>
  <c r="P33" i="7"/>
  <c r="P30" i="7"/>
  <c r="P8" i="7"/>
  <c r="P18" i="7"/>
  <c r="P17" i="7"/>
  <c r="P10" i="7"/>
  <c r="P16" i="7"/>
  <c r="P27" i="7"/>
  <c r="P23" i="7"/>
  <c r="P28" i="7"/>
  <c r="P26" i="7"/>
  <c r="P4" i="7"/>
  <c r="P21" i="7"/>
  <c r="P7" i="7"/>
  <c r="P24" i="7"/>
  <c r="P14" i="7"/>
  <c r="P19" i="7"/>
  <c r="P29" i="7"/>
  <c r="P3" i="7"/>
  <c r="P2" i="7"/>
  <c r="P31" i="7"/>
  <c r="P11" i="7"/>
  <c r="P5" i="7"/>
  <c r="P13" i="7"/>
  <c r="P32" i="7"/>
  <c r="P15" i="7"/>
  <c r="P12" i="7"/>
  <c r="T11" i="13"/>
  <c r="S12" i="13"/>
  <c r="R12" i="13"/>
  <c r="M13" i="13"/>
  <c r="P12" i="13"/>
  <c r="O12" i="13"/>
  <c r="N13" i="13"/>
  <c r="Q13" i="13"/>
  <c r="T12" i="13" l="1"/>
  <c r="S13" i="13"/>
  <c r="R13" i="13"/>
  <c r="M14" i="13"/>
  <c r="P13" i="13"/>
  <c r="O13" i="13"/>
  <c r="Q14" i="13"/>
  <c r="N14" i="13"/>
  <c r="T13" i="13" l="1"/>
  <c r="S14" i="13"/>
  <c r="R14" i="13"/>
  <c r="M15" i="13"/>
  <c r="P14" i="13"/>
  <c r="O14" i="13"/>
  <c r="Q15" i="13"/>
  <c r="N15" i="13"/>
  <c r="T14" i="13" l="1"/>
  <c r="S15" i="13"/>
  <c r="R15" i="13"/>
  <c r="M16" i="13"/>
  <c r="P15" i="13"/>
  <c r="O15" i="13"/>
  <c r="Q16" i="13"/>
  <c r="N16" i="13"/>
  <c r="T15" i="13" l="1"/>
  <c r="S16" i="13"/>
  <c r="R16" i="13"/>
  <c r="M17" i="13"/>
  <c r="P16" i="13"/>
  <c r="O16" i="13"/>
  <c r="Q17" i="13"/>
  <c r="N17" i="13"/>
  <c r="T16" i="13" l="1"/>
  <c r="S17" i="13"/>
  <c r="R17" i="13"/>
  <c r="M18" i="13"/>
  <c r="P17" i="13"/>
  <c r="O17" i="13"/>
  <c r="Q18" i="13"/>
  <c r="N18" i="13"/>
  <c r="T17" i="13" l="1"/>
  <c r="S18" i="13"/>
  <c r="R18" i="13"/>
  <c r="M19" i="13"/>
  <c r="P18" i="13"/>
  <c r="O18" i="13"/>
  <c r="Q19" i="13"/>
  <c r="N19" i="13"/>
  <c r="T18" i="13" l="1"/>
  <c r="S19" i="13"/>
  <c r="R19" i="13"/>
  <c r="M20" i="13"/>
  <c r="P19" i="13"/>
  <c r="O19" i="13"/>
  <c r="Q20" i="13"/>
  <c r="N20" i="13"/>
  <c r="T19" i="13" l="1"/>
  <c r="S20" i="13"/>
  <c r="R20" i="13"/>
  <c r="M21" i="13"/>
  <c r="P20" i="13"/>
  <c r="O20" i="13"/>
  <c r="Q21" i="13"/>
  <c r="N21" i="13"/>
  <c r="T20" i="13" l="1"/>
  <c r="S21" i="13"/>
  <c r="R21" i="13"/>
  <c r="M22" i="13"/>
  <c r="P21" i="13"/>
  <c r="O21" i="13"/>
  <c r="Q22" i="13"/>
  <c r="N22" i="13"/>
  <c r="T21" i="13" l="1"/>
  <c r="S22" i="13"/>
  <c r="R22" i="13"/>
  <c r="M23" i="13"/>
  <c r="P22" i="13"/>
  <c r="O22" i="13"/>
  <c r="Q23" i="13"/>
  <c r="N23" i="13"/>
  <c r="T22" i="13" l="1"/>
  <c r="S23" i="13"/>
  <c r="R23" i="13"/>
  <c r="M24" i="13"/>
  <c r="P23" i="13"/>
  <c r="O23" i="13"/>
  <c r="N24" i="13"/>
  <c r="Q24" i="13"/>
  <c r="T23" i="13" l="1"/>
  <c r="S24" i="13"/>
  <c r="R24" i="13"/>
  <c r="M25" i="13"/>
  <c r="P24" i="13"/>
  <c r="O24" i="13"/>
  <c r="Q25" i="13"/>
  <c r="N25" i="13"/>
  <c r="T24" i="13" l="1"/>
  <c r="S25" i="13"/>
  <c r="R25" i="13"/>
  <c r="M26" i="13"/>
  <c r="P25" i="13"/>
  <c r="O25" i="13"/>
  <c r="Q26" i="13"/>
  <c r="N26" i="13"/>
  <c r="T25" i="13" l="1"/>
  <c r="S26" i="13"/>
  <c r="R26" i="13"/>
  <c r="M27" i="13"/>
  <c r="P26" i="13"/>
  <c r="O26" i="13"/>
  <c r="N27" i="13"/>
  <c r="Q27" i="13"/>
  <c r="T26" i="13" l="1"/>
  <c r="S27" i="13"/>
  <c r="R27" i="13"/>
  <c r="M28" i="13"/>
  <c r="P27" i="13"/>
  <c r="O27" i="13"/>
  <c r="Q28" i="13"/>
  <c r="N28" i="13"/>
  <c r="T27" i="13" l="1"/>
  <c r="S28" i="13"/>
  <c r="R28" i="13"/>
  <c r="M29" i="13"/>
  <c r="P28" i="13"/>
  <c r="O28" i="13"/>
  <c r="Q29" i="13"/>
  <c r="N29" i="13"/>
  <c r="T28" i="13" l="1"/>
  <c r="S29" i="13"/>
  <c r="R29" i="13"/>
  <c r="M30" i="13"/>
  <c r="P29" i="13"/>
  <c r="O29" i="13"/>
  <c r="Q30" i="13"/>
  <c r="N30" i="13"/>
  <c r="T29" i="13" l="1"/>
  <c r="S30" i="13"/>
  <c r="R30" i="13"/>
  <c r="M31" i="13"/>
  <c r="P30" i="13"/>
  <c r="O30" i="13"/>
  <c r="Q31" i="13"/>
  <c r="N31" i="13"/>
  <c r="T30" i="13" l="1"/>
  <c r="S31" i="13"/>
  <c r="R31" i="13"/>
  <c r="M32" i="13"/>
  <c r="P31" i="13"/>
  <c r="O31" i="13"/>
  <c r="Q32" i="13"/>
  <c r="N32" i="13"/>
  <c r="T31" i="13" l="1"/>
  <c r="S32" i="13"/>
  <c r="R32" i="13"/>
  <c r="M33" i="13"/>
  <c r="P32" i="13"/>
  <c r="O32" i="13"/>
  <c r="Q33" i="13"/>
  <c r="N33" i="13"/>
  <c r="T32" i="13" l="1"/>
  <c r="S33" i="13"/>
  <c r="R33" i="13"/>
  <c r="M34" i="13"/>
  <c r="P33" i="13"/>
  <c r="O33" i="13"/>
  <c r="N34" i="13"/>
  <c r="Q34" i="13"/>
  <c r="T33" i="13" l="1"/>
  <c r="S34" i="13"/>
  <c r="R34" i="13"/>
  <c r="M35" i="13"/>
  <c r="P34" i="13"/>
  <c r="O34" i="13"/>
  <c r="Q35" i="13"/>
  <c r="N35" i="13"/>
  <c r="T34" i="13" l="1"/>
  <c r="S35" i="13"/>
  <c r="R35" i="13"/>
  <c r="M36" i="13"/>
  <c r="P35" i="13"/>
  <c r="O35" i="13"/>
  <c r="Q36" i="13"/>
  <c r="N36" i="13"/>
  <c r="T35" i="13" l="1"/>
  <c r="S36" i="13"/>
  <c r="R36" i="13"/>
  <c r="M37" i="13"/>
  <c r="P36" i="13"/>
  <c r="O36" i="13"/>
  <c r="N37" i="13"/>
  <c r="Q37" i="13"/>
  <c r="T36" i="13" l="1"/>
  <c r="S37" i="13"/>
  <c r="R37" i="13"/>
  <c r="M38" i="13"/>
  <c r="P37" i="13"/>
  <c r="O37" i="13"/>
  <c r="Q38" i="13"/>
  <c r="N38" i="13"/>
  <c r="T37" i="13" l="1"/>
  <c r="S38" i="13"/>
  <c r="R38" i="13"/>
  <c r="M39" i="13"/>
  <c r="P38" i="13"/>
  <c r="O38" i="13"/>
  <c r="Q39" i="13"/>
  <c r="N39" i="13"/>
  <c r="T38" i="13" l="1"/>
  <c r="S39" i="13"/>
  <c r="R39" i="13"/>
  <c r="M40" i="13"/>
  <c r="P39" i="13"/>
  <c r="O39" i="13"/>
  <c r="Q40" i="13"/>
  <c r="N40" i="13"/>
  <c r="T39" i="13" l="1"/>
  <c r="S40" i="13"/>
  <c r="R40" i="13"/>
  <c r="M41" i="13"/>
  <c r="P40" i="13"/>
  <c r="O40" i="13"/>
  <c r="Q41" i="13"/>
  <c r="N41" i="13"/>
  <c r="T40" i="13" l="1"/>
  <c r="S41" i="13"/>
  <c r="R41" i="13"/>
  <c r="M42" i="13"/>
  <c r="P41" i="13"/>
  <c r="O41" i="13"/>
  <c r="Q42" i="13"/>
  <c r="N42" i="13"/>
  <c r="T41" i="13" l="1"/>
  <c r="S42" i="13"/>
  <c r="R42" i="13"/>
  <c r="M43" i="13"/>
  <c r="P42" i="13"/>
  <c r="O42" i="13"/>
  <c r="Q43" i="13"/>
  <c r="N43" i="13"/>
  <c r="T42" i="13" l="1"/>
  <c r="S43" i="13"/>
  <c r="R43" i="13"/>
  <c r="M44" i="13"/>
  <c r="P43" i="13"/>
  <c r="O43" i="13"/>
  <c r="Q44" i="13"/>
  <c r="N44" i="13"/>
  <c r="T43" i="13" l="1"/>
  <c r="S44" i="13"/>
  <c r="R44" i="13"/>
  <c r="M45" i="13"/>
  <c r="P44" i="13"/>
  <c r="O44" i="13"/>
  <c r="Q45" i="13"/>
  <c r="N45" i="13"/>
  <c r="T44" i="13" l="1"/>
  <c r="S45" i="13"/>
  <c r="R45" i="13"/>
  <c r="M46" i="13"/>
  <c r="P45" i="13"/>
  <c r="O45" i="13"/>
  <c r="Q46" i="13"/>
  <c r="N46" i="13"/>
  <c r="T45" i="13" l="1"/>
  <c r="S46" i="13"/>
  <c r="R46" i="13"/>
  <c r="M47" i="13"/>
  <c r="P46" i="13"/>
  <c r="O46" i="13"/>
  <c r="Q47" i="13"/>
  <c r="N47" i="13"/>
  <c r="T46" i="13" l="1"/>
  <c r="S47" i="13"/>
  <c r="R47" i="13"/>
  <c r="M48" i="13"/>
  <c r="P47" i="13"/>
  <c r="O47" i="13"/>
  <c r="Q48" i="13"/>
  <c r="N48" i="13"/>
  <c r="T47" i="13" l="1"/>
  <c r="S48" i="13"/>
  <c r="R48" i="13"/>
  <c r="M49" i="13"/>
  <c r="P48" i="13"/>
  <c r="O48" i="13"/>
  <c r="Q49" i="13"/>
  <c r="N49" i="13"/>
  <c r="T48" i="13" l="1"/>
  <c r="S49" i="13"/>
  <c r="R49" i="13"/>
  <c r="M50" i="13"/>
  <c r="P49" i="13"/>
  <c r="O49" i="13"/>
  <c r="N50" i="13"/>
  <c r="Q50" i="13"/>
  <c r="T49" i="13" l="1"/>
  <c r="S50" i="13"/>
  <c r="R50" i="13"/>
  <c r="M51" i="13"/>
  <c r="P50" i="13"/>
  <c r="O50" i="13"/>
  <c r="Q51" i="13"/>
  <c r="N51" i="13"/>
  <c r="T50" i="13" l="1"/>
  <c r="S51" i="13"/>
  <c r="R51" i="13"/>
  <c r="M52" i="13"/>
  <c r="P51" i="13"/>
  <c r="O51" i="13"/>
  <c r="Q52" i="13"/>
  <c r="N52" i="13"/>
  <c r="T51" i="13" l="1"/>
  <c r="S52" i="13"/>
  <c r="R52" i="13"/>
  <c r="M53" i="13"/>
  <c r="P52" i="13"/>
  <c r="O52" i="13"/>
  <c r="Q53" i="13"/>
  <c r="N53" i="13"/>
  <c r="T52" i="13" l="1"/>
  <c r="S53" i="13"/>
  <c r="R53" i="13"/>
  <c r="M54" i="13"/>
  <c r="P53" i="13"/>
  <c r="O53" i="13"/>
  <c r="Q54" i="13"/>
  <c r="N54" i="13"/>
  <c r="T53" i="13" l="1"/>
  <c r="S54" i="13"/>
  <c r="R54" i="13"/>
  <c r="M55" i="13"/>
  <c r="P54" i="13"/>
  <c r="O54" i="13"/>
  <c r="Q55" i="13"/>
  <c r="N55" i="13"/>
  <c r="T54" i="13" l="1"/>
  <c r="S55" i="13"/>
  <c r="R55" i="13"/>
  <c r="M56" i="13"/>
  <c r="P55" i="13"/>
  <c r="O55" i="13"/>
  <c r="Q56" i="13"/>
  <c r="N56" i="13"/>
  <c r="T55" i="13" l="1"/>
  <c r="S56" i="13"/>
  <c r="R56" i="13"/>
  <c r="M57" i="13"/>
  <c r="P56" i="13"/>
  <c r="O56" i="13"/>
  <c r="Q57" i="13"/>
  <c r="N57" i="13"/>
  <c r="T56" i="13" l="1"/>
  <c r="S57" i="13"/>
  <c r="R57" i="13"/>
  <c r="M58" i="13"/>
  <c r="P57" i="13"/>
  <c r="O57" i="13"/>
  <c r="Q58" i="13"/>
  <c r="N58" i="13"/>
  <c r="T57" i="13" l="1"/>
  <c r="S58" i="13"/>
  <c r="R58" i="13"/>
  <c r="M59" i="13"/>
  <c r="P58" i="13"/>
  <c r="O58" i="13"/>
  <c r="N59" i="13"/>
  <c r="Q59" i="13"/>
  <c r="T58" i="13" l="1"/>
  <c r="S59" i="13"/>
  <c r="R59" i="13"/>
  <c r="M60" i="13"/>
  <c r="P59" i="13"/>
  <c r="O59" i="13"/>
  <c r="Q60" i="13"/>
  <c r="N60" i="13"/>
  <c r="T59" i="13" l="1"/>
  <c r="S60" i="13"/>
  <c r="R60" i="13"/>
  <c r="M61" i="13"/>
  <c r="P60" i="13"/>
  <c r="O60" i="13"/>
  <c r="N61" i="13"/>
  <c r="Q61" i="13"/>
  <c r="T60" i="13" l="1"/>
  <c r="S61" i="13"/>
  <c r="R61" i="13"/>
  <c r="M62" i="13"/>
  <c r="P61" i="13"/>
  <c r="O61" i="13"/>
  <c r="Q62" i="13"/>
  <c r="N62" i="13"/>
  <c r="T61" i="13" l="1"/>
  <c r="S62" i="13"/>
  <c r="R62" i="13"/>
  <c r="M63" i="13"/>
  <c r="P62" i="13"/>
  <c r="O62" i="13"/>
  <c r="Q63" i="13"/>
  <c r="N63" i="13"/>
  <c r="T62" i="13" l="1"/>
  <c r="S63" i="13"/>
  <c r="R63" i="13"/>
  <c r="M64" i="13"/>
  <c r="P63" i="13"/>
  <c r="O63" i="13"/>
  <c r="Q64" i="13"/>
  <c r="N64" i="13"/>
  <c r="T63" i="13" l="1"/>
  <c r="S64" i="13"/>
  <c r="R64" i="13"/>
  <c r="M65" i="13"/>
  <c r="P64" i="13"/>
  <c r="O64" i="13"/>
  <c r="Q65" i="13"/>
  <c r="N65" i="13"/>
  <c r="T64" i="13" l="1"/>
  <c r="S65" i="13"/>
  <c r="R65" i="13"/>
  <c r="M66" i="13"/>
  <c r="P65" i="13"/>
  <c r="O65" i="13"/>
  <c r="Q66" i="13"/>
  <c r="N66" i="13"/>
  <c r="T65" i="13" l="1"/>
  <c r="S66" i="13"/>
  <c r="R66" i="13"/>
  <c r="M67" i="13"/>
  <c r="P66" i="13"/>
  <c r="O66" i="13"/>
  <c r="Q67" i="13"/>
  <c r="N67" i="13"/>
  <c r="T66" i="13" l="1"/>
  <c r="S67" i="13"/>
  <c r="R67" i="13"/>
  <c r="M68" i="13"/>
  <c r="P67" i="13"/>
  <c r="O67" i="13"/>
  <c r="N68" i="13"/>
  <c r="Q68" i="13"/>
  <c r="T67" i="13" l="1"/>
  <c r="S68" i="13"/>
  <c r="R68" i="13"/>
  <c r="M69" i="13"/>
  <c r="P68" i="13"/>
  <c r="O68" i="13"/>
  <c r="Q69" i="13"/>
  <c r="N69" i="13"/>
  <c r="T68" i="13" l="1"/>
  <c r="S69" i="13"/>
  <c r="R69" i="13"/>
  <c r="M70" i="13"/>
  <c r="P69" i="13"/>
  <c r="O69" i="13"/>
  <c r="Q70" i="13"/>
  <c r="N70" i="13"/>
  <c r="T69" i="13" l="1"/>
  <c r="S70" i="13"/>
  <c r="R70" i="13"/>
  <c r="M71" i="13"/>
  <c r="P70" i="13"/>
  <c r="O70" i="13"/>
  <c r="Q71" i="13"/>
  <c r="N71" i="13"/>
  <c r="T70" i="13" l="1"/>
  <c r="S71" i="13"/>
  <c r="R71" i="13"/>
  <c r="M72" i="13"/>
  <c r="P71" i="13"/>
  <c r="O71" i="13"/>
  <c r="Q72" i="13"/>
  <c r="N72" i="13"/>
  <c r="T71" i="13" l="1"/>
  <c r="S72" i="13"/>
  <c r="R72" i="13"/>
  <c r="M73" i="13"/>
  <c r="P72" i="13"/>
  <c r="O72" i="13"/>
  <c r="N73" i="13"/>
  <c r="Q73" i="13"/>
  <c r="T72" i="13" l="1"/>
  <c r="S73" i="13"/>
  <c r="R73" i="13"/>
  <c r="M74" i="13"/>
  <c r="P73" i="13"/>
  <c r="O73" i="13"/>
  <c r="Q74" i="13"/>
  <c r="N74" i="13"/>
  <c r="T73" i="13" l="1"/>
  <c r="S74" i="13"/>
  <c r="R74" i="13"/>
  <c r="M75" i="13"/>
  <c r="P74" i="13"/>
  <c r="O74" i="13"/>
  <c r="Q75" i="13"/>
  <c r="N75" i="13"/>
  <c r="T74" i="13" l="1"/>
  <c r="S75" i="13"/>
  <c r="R75" i="13"/>
  <c r="M76" i="13"/>
  <c r="P75" i="13"/>
  <c r="O75" i="13"/>
  <c r="Q76" i="13"/>
  <c r="N76" i="13"/>
  <c r="T75" i="13" l="1"/>
  <c r="S76" i="13"/>
  <c r="R76" i="13"/>
  <c r="M77" i="13"/>
  <c r="P76" i="13"/>
  <c r="O76" i="13"/>
  <c r="N77" i="13"/>
  <c r="Q77" i="13"/>
  <c r="T76" i="13" l="1"/>
  <c r="S77" i="13"/>
  <c r="R77" i="13"/>
  <c r="M78" i="13"/>
  <c r="P77" i="13"/>
  <c r="O77" i="13"/>
  <c r="Q78" i="13"/>
  <c r="N78" i="13"/>
  <c r="T77" i="13" l="1"/>
  <c r="S78" i="13"/>
  <c r="R78" i="13"/>
  <c r="M79" i="13"/>
  <c r="P78" i="13"/>
  <c r="O78" i="13"/>
  <c r="Q79" i="13"/>
  <c r="N79" i="13"/>
  <c r="T78" i="13" l="1"/>
  <c r="S79" i="13"/>
  <c r="R79" i="13"/>
  <c r="M80" i="13"/>
  <c r="P79" i="13"/>
  <c r="O79" i="13"/>
  <c r="Q80" i="13"/>
  <c r="N80" i="13"/>
  <c r="T79" i="13" l="1"/>
  <c r="S80" i="13"/>
  <c r="R80" i="13"/>
  <c r="M81" i="13"/>
  <c r="P80" i="13"/>
  <c r="O80" i="13"/>
  <c r="Q81" i="13"/>
  <c r="N81" i="13"/>
  <c r="T80" i="13" l="1"/>
  <c r="S81" i="13"/>
  <c r="R81" i="13"/>
  <c r="M82" i="13"/>
  <c r="P81" i="13"/>
  <c r="O81" i="13"/>
  <c r="Q82" i="13"/>
  <c r="N82" i="13"/>
  <c r="T81" i="13" l="1"/>
  <c r="S82" i="13"/>
  <c r="R82" i="13"/>
  <c r="M83" i="13"/>
  <c r="P82" i="13"/>
  <c r="O82" i="13"/>
  <c r="Q83" i="13"/>
  <c r="N83" i="13"/>
  <c r="T82" i="13" l="1"/>
  <c r="S83" i="13"/>
  <c r="R83" i="13"/>
  <c r="M84" i="13"/>
  <c r="P83" i="13"/>
  <c r="O83" i="13"/>
  <c r="Q84" i="13"/>
  <c r="N84" i="13"/>
  <c r="T83" i="13" l="1"/>
  <c r="S84" i="13"/>
  <c r="R84" i="13"/>
  <c r="M85" i="13"/>
  <c r="P84" i="13"/>
  <c r="O84" i="13"/>
  <c r="Q85" i="13"/>
  <c r="N85" i="13"/>
  <c r="T84" i="13" l="1"/>
  <c r="S85" i="13"/>
  <c r="R85" i="13"/>
  <c r="M86" i="13"/>
  <c r="P85" i="13"/>
  <c r="O85" i="13"/>
  <c r="Q86" i="13"/>
  <c r="N86" i="13"/>
  <c r="T85" i="13" l="1"/>
  <c r="S86" i="13"/>
  <c r="R86" i="13"/>
  <c r="M87" i="13"/>
  <c r="P86" i="13"/>
  <c r="O86" i="13"/>
  <c r="Q87" i="13"/>
  <c r="N87" i="13"/>
  <c r="T86" i="13" l="1"/>
  <c r="S87" i="13"/>
  <c r="R87" i="13"/>
  <c r="M88" i="13"/>
  <c r="P87" i="13"/>
  <c r="O87" i="13"/>
  <c r="Q88" i="13"/>
  <c r="N88" i="13"/>
  <c r="T87" i="13" l="1"/>
  <c r="S88" i="13"/>
  <c r="R88" i="13"/>
  <c r="M89" i="13"/>
  <c r="P88" i="13"/>
  <c r="O88" i="13"/>
  <c r="Q89" i="13"/>
  <c r="N89" i="13"/>
  <c r="T88" i="13" l="1"/>
  <c r="S89" i="13"/>
  <c r="R89" i="13"/>
  <c r="M90" i="13"/>
  <c r="P89" i="13"/>
  <c r="O89" i="13"/>
  <c r="Q90" i="13"/>
  <c r="N90" i="13"/>
  <c r="T89" i="13" l="1"/>
  <c r="S90" i="13"/>
  <c r="R90" i="13"/>
  <c r="M91" i="13"/>
  <c r="P90" i="13"/>
  <c r="O90" i="13"/>
  <c r="Q91" i="13"/>
  <c r="N91" i="13"/>
  <c r="T90" i="13" l="1"/>
  <c r="S91" i="13"/>
  <c r="R91" i="13"/>
  <c r="M92" i="13"/>
  <c r="P91" i="13"/>
  <c r="O91" i="13"/>
  <c r="Q92" i="13"/>
  <c r="N92" i="13"/>
  <c r="T91" i="13" l="1"/>
  <c r="S92" i="13"/>
  <c r="R92" i="13"/>
  <c r="M93" i="13"/>
  <c r="P92" i="13"/>
  <c r="O92" i="13"/>
  <c r="Q93" i="13"/>
  <c r="N93" i="13"/>
  <c r="T92" i="13" l="1"/>
  <c r="S93" i="13"/>
  <c r="R93" i="13"/>
  <c r="M94" i="13"/>
  <c r="P93" i="13"/>
  <c r="O93" i="13"/>
  <c r="N94" i="13"/>
  <c r="Q94" i="13"/>
  <c r="T93" i="13" l="1"/>
  <c r="S94" i="13"/>
  <c r="R94" i="13"/>
  <c r="M95" i="13"/>
  <c r="P94" i="13"/>
  <c r="O94" i="13"/>
  <c r="N95" i="13"/>
  <c r="Q95" i="13"/>
  <c r="T94" i="13" l="1"/>
  <c r="S95" i="13"/>
  <c r="R95" i="13"/>
  <c r="M96" i="13"/>
  <c r="P95" i="13"/>
  <c r="O95" i="13"/>
  <c r="Q96" i="13"/>
  <c r="N96" i="13"/>
  <c r="T95" i="13" l="1"/>
  <c r="S96" i="13"/>
  <c r="R96" i="13"/>
  <c r="M97" i="13"/>
  <c r="P96" i="13"/>
  <c r="O96" i="13"/>
  <c r="Q97" i="13"/>
  <c r="N97" i="13"/>
  <c r="T96" i="13" l="1"/>
  <c r="S97" i="13"/>
  <c r="R97" i="13"/>
  <c r="M98" i="13"/>
  <c r="P97" i="13"/>
  <c r="O97" i="13"/>
  <c r="Q98" i="13"/>
  <c r="N98" i="13"/>
  <c r="T97" i="13" l="1"/>
  <c r="S98" i="13"/>
  <c r="R98" i="13"/>
  <c r="M99" i="13"/>
  <c r="P98" i="13"/>
  <c r="O98" i="13"/>
  <c r="Q99" i="13"/>
  <c r="N99" i="13"/>
  <c r="T98" i="13" l="1"/>
  <c r="S99" i="13"/>
  <c r="R99" i="13"/>
  <c r="M100" i="13"/>
  <c r="P99" i="13"/>
  <c r="O99" i="13"/>
  <c r="N100" i="13"/>
  <c r="Q100" i="13"/>
  <c r="T99" i="13" l="1"/>
  <c r="S100" i="13"/>
  <c r="R100" i="13"/>
  <c r="M101" i="13"/>
  <c r="P100" i="13"/>
  <c r="O100" i="13"/>
  <c r="Q101" i="13"/>
  <c r="N101" i="13"/>
  <c r="T100" i="13" l="1"/>
  <c r="S101" i="13"/>
  <c r="R101" i="13"/>
  <c r="M102" i="13"/>
  <c r="P101" i="13"/>
  <c r="O101" i="13"/>
  <c r="Q102" i="13"/>
  <c r="N102" i="13"/>
  <c r="T101" i="13" l="1"/>
  <c r="S102" i="13"/>
  <c r="R102" i="13"/>
  <c r="M103" i="13"/>
  <c r="P102" i="13"/>
  <c r="O102" i="13"/>
  <c r="Q103" i="13"/>
  <c r="N103" i="13"/>
  <c r="T102" i="13" l="1"/>
  <c r="S103" i="13"/>
  <c r="R103" i="13"/>
  <c r="M104" i="13"/>
  <c r="P103" i="13"/>
  <c r="O103" i="13"/>
  <c r="Q104" i="13"/>
  <c r="N104" i="13"/>
  <c r="T103" i="13" l="1"/>
  <c r="S104" i="13"/>
  <c r="R104" i="13"/>
  <c r="M105" i="13"/>
  <c r="P104" i="13"/>
  <c r="O104" i="13"/>
  <c r="Q105" i="13"/>
  <c r="N105" i="13"/>
  <c r="T104" i="13" l="1"/>
  <c r="S105" i="13"/>
  <c r="R105" i="13"/>
  <c r="M106" i="13"/>
  <c r="P105" i="13"/>
  <c r="O105" i="13"/>
  <c r="Q106" i="13"/>
  <c r="N106" i="13"/>
  <c r="T105" i="13" l="1"/>
  <c r="S106" i="13"/>
  <c r="R106" i="13"/>
  <c r="M107" i="13"/>
  <c r="P106" i="13"/>
  <c r="O106" i="13"/>
  <c r="Q107" i="13"/>
  <c r="N107" i="13"/>
  <c r="T106" i="13" l="1"/>
  <c r="S107" i="13"/>
  <c r="R107" i="13"/>
  <c r="M108" i="13"/>
  <c r="P107" i="13"/>
  <c r="O107" i="13"/>
  <c r="Q108" i="13"/>
  <c r="N108" i="13"/>
  <c r="T107" i="13" l="1"/>
  <c r="S108" i="13"/>
  <c r="R108" i="13"/>
  <c r="M109" i="13"/>
  <c r="P108" i="13"/>
  <c r="O108" i="13"/>
  <c r="Q109" i="13"/>
  <c r="N109" i="13"/>
  <c r="T108" i="13" l="1"/>
  <c r="S109" i="13"/>
  <c r="R109" i="13"/>
  <c r="M110" i="13"/>
  <c r="P109" i="13"/>
  <c r="O109" i="13"/>
  <c r="Q110" i="13"/>
  <c r="N110" i="13"/>
  <c r="T109" i="13" l="1"/>
  <c r="S110" i="13"/>
  <c r="R110" i="13"/>
  <c r="M111" i="13"/>
  <c r="P110" i="13"/>
  <c r="O110" i="13"/>
  <c r="N111" i="13"/>
  <c r="Q111" i="13"/>
  <c r="T110" i="13" l="1"/>
  <c r="S111" i="13"/>
  <c r="R111" i="13"/>
  <c r="M112" i="13"/>
  <c r="P111" i="13"/>
  <c r="O111" i="13"/>
  <c r="Q112" i="13"/>
  <c r="N112" i="13"/>
  <c r="T111" i="13" l="1"/>
  <c r="S112" i="13"/>
  <c r="R112" i="13"/>
  <c r="M113" i="13"/>
  <c r="P112" i="13"/>
  <c r="O112" i="13"/>
  <c r="Q113" i="13"/>
  <c r="N113" i="13"/>
  <c r="T112" i="13" l="1"/>
  <c r="S113" i="13"/>
  <c r="R113" i="13"/>
  <c r="M114" i="13"/>
  <c r="P113" i="13"/>
  <c r="O113" i="13"/>
  <c r="Q114" i="13"/>
  <c r="N114" i="13"/>
  <c r="T113" i="13" l="1"/>
  <c r="S114" i="13"/>
  <c r="R114" i="13"/>
  <c r="M115" i="13"/>
  <c r="P114" i="13"/>
  <c r="O114" i="13"/>
  <c r="Q115" i="13"/>
  <c r="N115" i="13"/>
  <c r="T114" i="13" l="1"/>
  <c r="S115" i="13"/>
  <c r="R115" i="13"/>
  <c r="M116" i="13"/>
  <c r="P115" i="13"/>
  <c r="O115" i="13"/>
  <c r="Q116" i="13"/>
  <c r="N116" i="13"/>
  <c r="T115" i="13" l="1"/>
  <c r="S116" i="13"/>
  <c r="R116" i="13"/>
  <c r="M117" i="13"/>
  <c r="P116" i="13"/>
  <c r="O116" i="13"/>
  <c r="N117" i="13"/>
  <c r="Q117" i="13"/>
  <c r="T116" i="13" l="1"/>
  <c r="S117" i="13"/>
  <c r="R117" i="13"/>
  <c r="M118" i="13"/>
  <c r="P117" i="13"/>
  <c r="O117" i="13"/>
  <c r="Q118" i="13"/>
  <c r="N118" i="13"/>
  <c r="T117" i="13" l="1"/>
  <c r="S118" i="13"/>
  <c r="R118" i="13"/>
  <c r="M119" i="13"/>
  <c r="P118" i="13"/>
  <c r="O118" i="13"/>
  <c r="N119" i="13"/>
  <c r="Q119" i="13"/>
  <c r="T118" i="13" l="1"/>
  <c r="S119" i="13"/>
  <c r="R119" i="13"/>
  <c r="M120" i="13"/>
  <c r="P119" i="13"/>
  <c r="O119" i="13"/>
  <c r="Q120" i="13"/>
  <c r="N120" i="13"/>
  <c r="T119" i="13" l="1"/>
  <c r="S120" i="13"/>
  <c r="R120" i="13"/>
  <c r="M121" i="13"/>
  <c r="P120" i="13"/>
  <c r="O120" i="13"/>
  <c r="Q121" i="13"/>
  <c r="N121" i="13"/>
  <c r="T120" i="13" l="1"/>
  <c r="S121" i="13"/>
  <c r="R121" i="13"/>
  <c r="M122" i="13"/>
  <c r="P121" i="13"/>
  <c r="O121" i="13"/>
  <c r="Q122" i="13"/>
  <c r="N122" i="13"/>
  <c r="T121" i="13" l="1"/>
  <c r="S122" i="13"/>
  <c r="R122" i="13"/>
  <c r="M123" i="13"/>
  <c r="P122" i="13"/>
  <c r="O122" i="13"/>
  <c r="Q123" i="13"/>
  <c r="N123" i="13"/>
  <c r="T122" i="13" l="1"/>
  <c r="S123" i="13"/>
  <c r="R123" i="13"/>
  <c r="P123" i="13"/>
  <c r="O123" i="13"/>
  <c r="M124" i="13"/>
  <c r="Q124" i="13"/>
  <c r="N124" i="13"/>
  <c r="T123" i="13" l="1"/>
  <c r="S124" i="13"/>
  <c r="R124" i="13"/>
  <c r="P124" i="13"/>
  <c r="O124" i="13"/>
  <c r="M125" i="13"/>
  <c r="Q125" i="13"/>
  <c r="N125" i="13"/>
  <c r="T124" i="13" l="1"/>
  <c r="S125" i="13"/>
  <c r="R125" i="13"/>
  <c r="O125" i="13"/>
  <c r="P125" i="13"/>
  <c r="M126" i="13"/>
  <c r="Q126" i="13"/>
  <c r="N126" i="13"/>
  <c r="T125" i="13" l="1"/>
  <c r="S126" i="13"/>
  <c r="R126" i="13"/>
  <c r="P126" i="13"/>
  <c r="O126" i="13"/>
  <c r="M127" i="13"/>
  <c r="Q127" i="13"/>
  <c r="N127" i="13"/>
  <c r="T126" i="13" l="1"/>
  <c r="S127" i="13"/>
  <c r="R127" i="13"/>
  <c r="P127" i="13"/>
  <c r="O127" i="13"/>
  <c r="M128" i="13"/>
  <c r="Q128" i="13"/>
  <c r="N128" i="13"/>
  <c r="T127" i="13" l="1"/>
  <c r="S128" i="13"/>
  <c r="R128" i="13"/>
  <c r="P128" i="13"/>
  <c r="O128" i="13"/>
  <c r="M129" i="13"/>
  <c r="Q129" i="13"/>
  <c r="N129" i="13"/>
  <c r="T128" i="13" l="1"/>
  <c r="S129" i="13"/>
  <c r="R129" i="13"/>
  <c r="P129" i="13"/>
  <c r="O129" i="13"/>
  <c r="M130" i="13"/>
  <c r="Q130" i="13"/>
  <c r="N130" i="13"/>
  <c r="T129" i="13" l="1"/>
  <c r="S130" i="13"/>
  <c r="R130" i="13"/>
  <c r="O130" i="13"/>
  <c r="P130" i="13"/>
  <c r="M131" i="13"/>
  <c r="N131" i="13"/>
  <c r="Q131" i="13"/>
  <c r="T130" i="13" l="1"/>
  <c r="S131" i="13"/>
  <c r="R131" i="13"/>
  <c r="P131" i="13"/>
  <c r="O131" i="13"/>
  <c r="M132" i="13"/>
  <c r="N132" i="13"/>
  <c r="Q132" i="13"/>
  <c r="T131" i="13" l="1"/>
  <c r="S132" i="13"/>
  <c r="R132" i="13"/>
  <c r="P132" i="13"/>
  <c r="O132" i="13"/>
  <c r="M133" i="13"/>
  <c r="Q133" i="13"/>
  <c r="N133" i="13"/>
  <c r="T132" i="13" l="1"/>
  <c r="S133" i="13"/>
  <c r="R133" i="13"/>
  <c r="P133" i="13"/>
  <c r="O133" i="13"/>
  <c r="M134" i="13"/>
  <c r="Q134" i="13"/>
  <c r="N134" i="13"/>
  <c r="T133" i="13" l="1"/>
  <c r="S134" i="13"/>
  <c r="R134" i="13"/>
  <c r="P134" i="13"/>
  <c r="O134" i="13"/>
  <c r="M135" i="13"/>
  <c r="Q135" i="13"/>
  <c r="N135" i="13"/>
  <c r="T134" i="13" l="1"/>
  <c r="S135" i="13"/>
  <c r="R135" i="13"/>
  <c r="P135" i="13"/>
  <c r="O135" i="13"/>
  <c r="M136" i="13"/>
  <c r="Q136" i="13"/>
  <c r="N136" i="13"/>
  <c r="T135" i="13" l="1"/>
  <c r="S136" i="13"/>
  <c r="R136" i="13"/>
  <c r="P136" i="13"/>
  <c r="O136" i="13"/>
  <c r="M137" i="13"/>
  <c r="Q137" i="13"/>
  <c r="N137" i="13"/>
  <c r="T136" i="13" l="1"/>
  <c r="S137" i="13"/>
  <c r="R137" i="13"/>
  <c r="P137" i="13"/>
  <c r="O137" i="13"/>
  <c r="M138" i="13"/>
  <c r="N138" i="13"/>
  <c r="Q138" i="13"/>
  <c r="T137" i="13" l="1"/>
  <c r="S138" i="13"/>
  <c r="R138" i="13"/>
  <c r="P138" i="13"/>
  <c r="O138" i="13"/>
  <c r="M139" i="13"/>
  <c r="Q139" i="13"/>
  <c r="N139" i="13"/>
  <c r="T138" i="13" l="1"/>
  <c r="S139" i="13"/>
  <c r="R139" i="13"/>
  <c r="P139" i="13"/>
  <c r="O139" i="13"/>
  <c r="M140" i="13"/>
  <c r="Q140" i="13"/>
  <c r="N140" i="13"/>
  <c r="T139" i="13" l="1"/>
  <c r="S140" i="13"/>
  <c r="R140" i="13"/>
  <c r="P140" i="13"/>
  <c r="O140" i="13"/>
  <c r="M141" i="13"/>
  <c r="Q141" i="13"/>
  <c r="N141" i="13"/>
  <c r="T140" i="13" l="1"/>
  <c r="S141" i="13"/>
  <c r="R141" i="13"/>
  <c r="P141" i="13"/>
  <c r="O141" i="13"/>
  <c r="M142" i="13"/>
  <c r="Q142" i="13"/>
  <c r="N142" i="13"/>
  <c r="T141" i="13" l="1"/>
  <c r="S142" i="13"/>
  <c r="R142" i="13"/>
  <c r="P142" i="13"/>
  <c r="O142" i="13"/>
  <c r="M143" i="13"/>
  <c r="Q143" i="13"/>
  <c r="N143" i="13"/>
  <c r="T142" i="13" l="1"/>
  <c r="S143" i="13"/>
  <c r="R143" i="13"/>
  <c r="P143" i="13"/>
  <c r="O143" i="13"/>
  <c r="M144" i="13"/>
  <c r="N144" i="13"/>
  <c r="Q144" i="13"/>
  <c r="T143" i="13" l="1"/>
  <c r="S144" i="13"/>
  <c r="R144" i="13"/>
  <c r="P144" i="13"/>
  <c r="O144" i="13"/>
  <c r="M145" i="13"/>
  <c r="Q145" i="13"/>
  <c r="N145" i="13"/>
  <c r="T144" i="13" l="1"/>
  <c r="S145" i="13"/>
  <c r="R145" i="13"/>
  <c r="P145" i="13"/>
  <c r="O145" i="13"/>
  <c r="M146" i="13"/>
  <c r="Q146" i="13"/>
  <c r="N146" i="13"/>
  <c r="T145" i="13" l="1"/>
  <c r="S146" i="13"/>
  <c r="R146" i="13"/>
  <c r="P146" i="13"/>
  <c r="O146" i="13"/>
  <c r="M147" i="13"/>
  <c r="Q147" i="13"/>
  <c r="N147" i="13"/>
  <c r="T146" i="13" l="1"/>
  <c r="S147" i="13"/>
  <c r="R147" i="13"/>
  <c r="P147" i="13"/>
  <c r="O147" i="13"/>
  <c r="M148" i="13"/>
  <c r="Q148" i="13"/>
  <c r="N148" i="13"/>
  <c r="T147" i="13" l="1"/>
  <c r="S148" i="13"/>
  <c r="R148" i="13"/>
  <c r="P148" i="13"/>
  <c r="O148" i="13"/>
  <c r="M149" i="13"/>
  <c r="Q149" i="13"/>
  <c r="N149" i="13"/>
  <c r="T148" i="13" l="1"/>
  <c r="S149" i="13"/>
  <c r="R149" i="13"/>
  <c r="P149" i="13"/>
  <c r="O149" i="13"/>
  <c r="M150" i="13"/>
  <c r="Q150" i="13"/>
  <c r="N150" i="13"/>
  <c r="T149" i="13" l="1"/>
  <c r="S150" i="13"/>
  <c r="R150" i="13"/>
  <c r="P150" i="13"/>
  <c r="O150" i="13"/>
  <c r="M151" i="13"/>
  <c r="Q151" i="13"/>
  <c r="N151" i="13"/>
  <c r="T150" i="13" l="1"/>
  <c r="S151" i="13"/>
  <c r="R151" i="13"/>
  <c r="P151" i="13"/>
  <c r="O151" i="13"/>
  <c r="M152" i="13"/>
  <c r="Q152" i="13"/>
  <c r="N152" i="13"/>
  <c r="T151" i="13" l="1"/>
  <c r="S152" i="13"/>
  <c r="R152" i="13"/>
  <c r="P152" i="13"/>
  <c r="O152" i="13"/>
  <c r="M153" i="13"/>
  <c r="Q153" i="13"/>
  <c r="N153" i="13"/>
  <c r="T152" i="13" l="1"/>
  <c r="S153" i="13"/>
  <c r="R153" i="13"/>
  <c r="P153" i="13"/>
  <c r="O153" i="13"/>
  <c r="M154" i="13"/>
  <c r="Q154" i="13"/>
  <c r="N154" i="13"/>
  <c r="T153" i="13" l="1"/>
  <c r="S154" i="13"/>
  <c r="R154" i="13"/>
  <c r="P154" i="13"/>
  <c r="O154" i="13"/>
  <c r="M155" i="13"/>
  <c r="Q155" i="13"/>
  <c r="N155" i="13"/>
  <c r="T154" i="13" l="1"/>
  <c r="S155" i="13"/>
  <c r="R155" i="13"/>
  <c r="P155" i="13"/>
  <c r="O155" i="13"/>
  <c r="M156" i="13"/>
  <c r="Q156" i="13"/>
  <c r="N156" i="13"/>
  <c r="T155" i="13" l="1"/>
  <c r="S156" i="13"/>
  <c r="R156" i="13"/>
  <c r="O156" i="13"/>
  <c r="P156" i="13"/>
  <c r="M157" i="13"/>
  <c r="Q157" i="13"/>
  <c r="N157" i="13"/>
  <c r="T156" i="13" l="1"/>
  <c r="S157" i="13"/>
  <c r="R157" i="13"/>
  <c r="P157" i="13"/>
  <c r="O157" i="13"/>
  <c r="M158" i="13"/>
  <c r="Q158" i="13"/>
  <c r="N158" i="13"/>
  <c r="T157" i="13" l="1"/>
  <c r="S158" i="13"/>
  <c r="R158" i="13"/>
  <c r="P158" i="13"/>
  <c r="O158" i="13"/>
  <c r="M159" i="13"/>
  <c r="Q159" i="13"/>
  <c r="N159" i="13"/>
  <c r="T158" i="13" l="1"/>
  <c r="S159" i="13"/>
  <c r="R159" i="13"/>
  <c r="P159" i="13"/>
  <c r="O159" i="13"/>
  <c r="M160" i="13"/>
  <c r="Q160" i="13"/>
  <c r="N160" i="13"/>
  <c r="T159" i="13" l="1"/>
  <c r="S160" i="13"/>
  <c r="R160" i="13"/>
  <c r="O160" i="13"/>
  <c r="P160" i="13"/>
  <c r="M161" i="13"/>
  <c r="N161" i="13"/>
  <c r="Q161" i="13"/>
  <c r="T160" i="13" l="1"/>
  <c r="S161" i="13"/>
  <c r="R161" i="13"/>
  <c r="P161" i="13"/>
  <c r="O161" i="13"/>
  <c r="M162" i="13"/>
  <c r="Q162" i="13"/>
  <c r="N162" i="13"/>
  <c r="T161" i="13" l="1"/>
  <c r="S162" i="13"/>
  <c r="R162" i="13"/>
  <c r="P162" i="13"/>
  <c r="O162" i="13"/>
  <c r="M163" i="13"/>
  <c r="N163" i="13"/>
  <c r="Q163" i="13"/>
  <c r="T162" i="13" l="1"/>
  <c r="S163" i="13"/>
  <c r="R163" i="13"/>
  <c r="P163" i="13"/>
  <c r="O163" i="13"/>
  <c r="M164" i="13"/>
  <c r="Q164" i="13"/>
  <c r="N164" i="13"/>
  <c r="T163" i="13" l="1"/>
  <c r="S164" i="13"/>
  <c r="R164" i="13"/>
  <c r="P164" i="13"/>
  <c r="O164" i="13"/>
  <c r="M165" i="13"/>
  <c r="N165" i="13"/>
  <c r="Q165" i="13"/>
  <c r="T164" i="13" l="1"/>
  <c r="S165" i="13"/>
  <c r="R165" i="13"/>
  <c r="P165" i="13"/>
  <c r="O165" i="13"/>
  <c r="M166" i="13"/>
  <c r="Q166" i="13"/>
  <c r="N166" i="13"/>
  <c r="T165" i="13" l="1"/>
  <c r="S166" i="13"/>
  <c r="R166" i="13"/>
  <c r="P166" i="13"/>
  <c r="O166" i="13"/>
  <c r="M167" i="13"/>
  <c r="N167" i="13"/>
  <c r="Q167" i="13"/>
  <c r="T166" i="13" l="1"/>
  <c r="S167" i="13"/>
  <c r="R167" i="13"/>
  <c r="P167" i="13"/>
  <c r="O167" i="13"/>
  <c r="M168" i="13"/>
  <c r="Q168" i="13"/>
  <c r="N168" i="13"/>
  <c r="T167" i="13" l="1"/>
  <c r="S168" i="13"/>
  <c r="R168" i="13"/>
  <c r="P168" i="13"/>
  <c r="O168" i="13"/>
  <c r="M169" i="13"/>
  <c r="Q169" i="13"/>
  <c r="N169" i="13"/>
  <c r="T168" i="13" l="1"/>
  <c r="S169" i="13"/>
  <c r="R169" i="13"/>
  <c r="P169" i="13"/>
  <c r="O169" i="13"/>
  <c r="M170" i="13"/>
  <c r="Q170" i="13"/>
  <c r="N170" i="13"/>
  <c r="T169" i="13" l="1"/>
  <c r="S170" i="13"/>
  <c r="R170" i="13"/>
  <c r="P170" i="13"/>
  <c r="O170" i="13"/>
  <c r="M171" i="13"/>
  <c r="N171" i="13"/>
  <c r="Q171" i="13"/>
  <c r="T170" i="13" l="1"/>
  <c r="S171" i="13"/>
  <c r="R171" i="13"/>
  <c r="P171" i="13"/>
  <c r="O171" i="13"/>
  <c r="M172" i="13"/>
  <c r="Q172" i="13"/>
  <c r="N172" i="13"/>
  <c r="T171" i="13" l="1"/>
  <c r="S172" i="13"/>
  <c r="R172" i="13"/>
  <c r="P172" i="13"/>
  <c r="O172" i="13"/>
  <c r="M173" i="13"/>
  <c r="Q173" i="13"/>
  <c r="N173" i="13"/>
  <c r="T172" i="13" l="1"/>
  <c r="S173" i="13"/>
  <c r="R173" i="13"/>
  <c r="O173" i="13"/>
  <c r="P173" i="13"/>
  <c r="M174" i="13"/>
  <c r="N174" i="13"/>
  <c r="Q174" i="13"/>
  <c r="T173" i="13" l="1"/>
  <c r="S174" i="13"/>
  <c r="R174" i="13"/>
  <c r="P174" i="13"/>
  <c r="O174" i="13"/>
  <c r="M175" i="13"/>
  <c r="N175" i="13"/>
  <c r="Q175" i="13"/>
  <c r="T174" i="13" l="1"/>
  <c r="S175" i="13"/>
  <c r="R175" i="13"/>
  <c r="P175" i="13"/>
  <c r="O175" i="13"/>
  <c r="M176" i="13"/>
  <c r="N176" i="13"/>
  <c r="Q176" i="13"/>
  <c r="T175" i="13" l="1"/>
  <c r="S176" i="13"/>
  <c r="R176" i="13"/>
  <c r="P176" i="13"/>
  <c r="O176" i="13"/>
  <c r="M177" i="13"/>
  <c r="Q177" i="13"/>
  <c r="N177" i="13"/>
  <c r="T176" i="13" l="1"/>
  <c r="S177" i="13"/>
  <c r="R177" i="13"/>
  <c r="P177" i="13"/>
  <c r="O177" i="13"/>
  <c r="M178" i="13"/>
  <c r="N178" i="13"/>
  <c r="Q178" i="13"/>
  <c r="T177" i="13" l="1"/>
  <c r="S178" i="13"/>
  <c r="R178" i="13"/>
  <c r="P178" i="13"/>
  <c r="O178" i="13"/>
  <c r="M179" i="13"/>
  <c r="Q179" i="13"/>
  <c r="N179" i="13"/>
  <c r="T178" i="13" l="1"/>
  <c r="S179" i="13"/>
  <c r="R179" i="13"/>
  <c r="P179" i="13"/>
  <c r="O179" i="13"/>
  <c r="M180" i="13"/>
  <c r="Q180" i="13"/>
  <c r="N180" i="13"/>
  <c r="T179" i="13" l="1"/>
  <c r="S180" i="13"/>
  <c r="R180" i="13"/>
  <c r="P180" i="13"/>
  <c r="O180" i="13"/>
  <c r="M181" i="13"/>
  <c r="Q181" i="13"/>
  <c r="N181" i="13"/>
  <c r="T180" i="13" l="1"/>
  <c r="S181" i="13"/>
  <c r="R181" i="13"/>
  <c r="P181" i="13"/>
  <c r="O181" i="13"/>
  <c r="M182" i="13"/>
  <c r="Q182" i="13"/>
  <c r="N182" i="13"/>
  <c r="T181" i="13" l="1"/>
  <c r="S182" i="13"/>
  <c r="R182" i="13"/>
  <c r="P182" i="13"/>
  <c r="O182" i="13"/>
  <c r="M183" i="13"/>
  <c r="Q183" i="13"/>
  <c r="N183" i="13"/>
  <c r="T182" i="13" l="1"/>
  <c r="S183" i="13"/>
  <c r="R183" i="13"/>
  <c r="P183" i="13"/>
  <c r="O183" i="13"/>
  <c r="M184" i="13"/>
  <c r="Q184" i="13"/>
  <c r="N184" i="13"/>
  <c r="T183" i="13" l="1"/>
  <c r="S184" i="13"/>
  <c r="R184" i="13"/>
  <c r="P184" i="13"/>
  <c r="O184" i="13"/>
  <c r="M185" i="13"/>
  <c r="Q185" i="13"/>
  <c r="N185" i="13"/>
  <c r="T184" i="13" l="1"/>
  <c r="S185" i="13"/>
  <c r="R185" i="13"/>
  <c r="P185" i="13"/>
  <c r="O185" i="13"/>
  <c r="M186" i="13"/>
  <c r="Q186" i="13"/>
  <c r="N186" i="13"/>
  <c r="T185" i="13" l="1"/>
  <c r="S186" i="13"/>
  <c r="R186" i="13"/>
  <c r="P186" i="13"/>
  <c r="O186" i="13"/>
  <c r="M187" i="13"/>
  <c r="Q187" i="13"/>
  <c r="N187" i="13"/>
  <c r="T186" i="13" l="1"/>
  <c r="S187" i="13"/>
  <c r="R187" i="13"/>
  <c r="P187" i="13"/>
  <c r="O187" i="13"/>
  <c r="M188" i="13"/>
  <c r="Q188" i="13"/>
  <c r="N188" i="13"/>
  <c r="T187" i="13" l="1"/>
  <c r="S188" i="13"/>
  <c r="R188" i="13"/>
  <c r="P188" i="13"/>
  <c r="O188" i="13"/>
  <c r="M189" i="13"/>
  <c r="Q189" i="13"/>
  <c r="N189" i="13"/>
  <c r="T188" i="13" l="1"/>
  <c r="S189" i="13"/>
  <c r="R189" i="13"/>
  <c r="P189" i="13"/>
  <c r="O189" i="13"/>
  <c r="M190" i="13"/>
  <c r="Q190" i="13"/>
  <c r="N190" i="13"/>
  <c r="T189" i="13" l="1"/>
  <c r="S190" i="13"/>
  <c r="R190" i="13"/>
  <c r="P190" i="13"/>
  <c r="O190" i="13"/>
  <c r="M191" i="13"/>
  <c r="Q191" i="13"/>
  <c r="N191" i="13"/>
  <c r="T190" i="13" l="1"/>
  <c r="S191" i="13"/>
  <c r="R191" i="13"/>
  <c r="P191" i="13"/>
  <c r="O191" i="13"/>
  <c r="M192" i="13"/>
  <c r="Q192" i="13"/>
  <c r="N192" i="13"/>
  <c r="T191" i="13" l="1"/>
  <c r="S192" i="13"/>
  <c r="R192" i="13"/>
  <c r="P192" i="13"/>
  <c r="O192" i="13"/>
  <c r="M193" i="13"/>
  <c r="Q193" i="13"/>
  <c r="N193" i="13"/>
  <c r="T192" i="13" l="1"/>
  <c r="S193" i="13"/>
  <c r="R193" i="13"/>
  <c r="P193" i="13"/>
  <c r="O193" i="13"/>
  <c r="M194" i="13"/>
  <c r="Q194" i="13"/>
  <c r="N194" i="13"/>
  <c r="T193" i="13" l="1"/>
  <c r="S194" i="13"/>
  <c r="R194" i="13"/>
  <c r="P194" i="13"/>
  <c r="O194" i="13"/>
  <c r="M195" i="13"/>
  <c r="Q195" i="13"/>
  <c r="N195" i="13"/>
  <c r="T194" i="13" l="1"/>
  <c r="S195" i="13"/>
  <c r="R195" i="13"/>
  <c r="P195" i="13"/>
  <c r="O195" i="13"/>
  <c r="M196" i="13"/>
  <c r="N196" i="13"/>
  <c r="Q196" i="13"/>
  <c r="T195" i="13" l="1"/>
  <c r="S196" i="13"/>
  <c r="R196" i="13"/>
  <c r="P196" i="13"/>
  <c r="O196" i="13"/>
  <c r="M197" i="13"/>
  <c r="Q197" i="13"/>
  <c r="N197" i="13"/>
  <c r="T196" i="13" l="1"/>
  <c r="S197" i="13"/>
  <c r="R197" i="13"/>
  <c r="P197" i="13"/>
  <c r="O197" i="13"/>
  <c r="M198" i="13"/>
  <c r="Q198" i="13"/>
  <c r="N198" i="13"/>
  <c r="T197" i="13" l="1"/>
  <c r="S198" i="13"/>
  <c r="R198" i="13"/>
  <c r="O198" i="13"/>
  <c r="P198" i="13"/>
  <c r="M199" i="13"/>
  <c r="Q199" i="13"/>
  <c r="N199" i="13"/>
  <c r="T198" i="13" l="1"/>
  <c r="S199" i="13"/>
  <c r="R199" i="13"/>
  <c r="P199" i="13"/>
  <c r="O199" i="13"/>
  <c r="M200" i="13"/>
  <c r="Q200" i="13"/>
  <c r="N200" i="13"/>
  <c r="T199" i="13" l="1"/>
  <c r="S200" i="13"/>
  <c r="R200" i="13"/>
  <c r="P200" i="13"/>
  <c r="O200" i="13"/>
  <c r="M201" i="13"/>
  <c r="Q201" i="13"/>
  <c r="N201" i="13"/>
  <c r="T200" i="13" l="1"/>
  <c r="S201" i="13"/>
  <c r="R201" i="13"/>
  <c r="P201" i="13"/>
  <c r="O201" i="13"/>
  <c r="M202" i="13"/>
  <c r="N202" i="13"/>
  <c r="Q202" i="13"/>
  <c r="T201" i="13" l="1"/>
  <c r="S202" i="13"/>
  <c r="R202" i="13"/>
  <c r="P202" i="13"/>
  <c r="O202" i="13"/>
  <c r="M203" i="13"/>
  <c r="Q203" i="13"/>
  <c r="N203" i="13"/>
  <c r="T202" i="13" l="1"/>
  <c r="S203" i="13"/>
  <c r="R203" i="13"/>
  <c r="P203" i="13"/>
  <c r="O203" i="13"/>
  <c r="M204" i="13"/>
  <c r="N204" i="13"/>
  <c r="Q204" i="13"/>
  <c r="T203" i="13" l="1"/>
  <c r="S204" i="13"/>
  <c r="R204" i="13"/>
  <c r="P204" i="13"/>
  <c r="O204" i="13"/>
  <c r="M205" i="13"/>
  <c r="N205" i="13"/>
  <c r="Q205" i="13"/>
  <c r="T204" i="13" l="1"/>
  <c r="S205" i="13"/>
  <c r="R205" i="13"/>
  <c r="P205" i="13"/>
  <c r="O205" i="13"/>
  <c r="M206" i="13"/>
  <c r="Q206" i="13"/>
  <c r="N206" i="13"/>
  <c r="T205" i="13" l="1"/>
  <c r="S206" i="13"/>
  <c r="R206" i="13"/>
  <c r="P206" i="13"/>
  <c r="O206" i="13"/>
  <c r="M207" i="13"/>
  <c r="N207" i="13"/>
  <c r="Q207" i="13"/>
  <c r="T206" i="13" l="1"/>
  <c r="S207" i="13"/>
  <c r="R207" i="13"/>
  <c r="P207" i="13"/>
  <c r="O207" i="13"/>
  <c r="M208" i="13"/>
  <c r="Q208" i="13"/>
  <c r="N208" i="13"/>
  <c r="T207" i="13" l="1"/>
  <c r="S208" i="13"/>
  <c r="R208" i="13"/>
  <c r="P208" i="13"/>
  <c r="O208" i="13"/>
  <c r="M209" i="13"/>
  <c r="Q209" i="13"/>
  <c r="N209" i="13"/>
  <c r="T208" i="13" l="1"/>
  <c r="S209" i="13"/>
  <c r="R209" i="13"/>
  <c r="P209" i="13"/>
  <c r="O209" i="13"/>
  <c r="M210" i="13"/>
  <c r="Q210" i="13"/>
  <c r="N210" i="13"/>
  <c r="T209" i="13" l="1"/>
  <c r="S210" i="13"/>
  <c r="R210" i="13"/>
  <c r="P210" i="13"/>
  <c r="O210" i="13"/>
  <c r="M211" i="13"/>
  <c r="N211" i="13"/>
  <c r="Q211" i="13"/>
  <c r="T210" i="13" l="1"/>
  <c r="S211" i="13"/>
  <c r="R211" i="13"/>
  <c r="P211" i="13"/>
  <c r="O211" i="13"/>
  <c r="M212" i="13"/>
  <c r="Q212" i="13"/>
  <c r="N212" i="13"/>
  <c r="T211" i="13" l="1"/>
  <c r="S212" i="13"/>
  <c r="R212" i="13"/>
  <c r="P212" i="13"/>
  <c r="O212" i="13"/>
  <c r="M213" i="13"/>
  <c r="Q213" i="13"/>
  <c r="N213" i="13"/>
  <c r="T212" i="13" l="1"/>
  <c r="S213" i="13"/>
  <c r="R213" i="13"/>
  <c r="P213" i="13"/>
  <c r="O213" i="13"/>
  <c r="M214" i="13"/>
  <c r="N214" i="13"/>
  <c r="Q214" i="13"/>
  <c r="T213" i="13" l="1"/>
  <c r="S214" i="13"/>
  <c r="R214" i="13"/>
  <c r="P214" i="13"/>
  <c r="O214" i="13"/>
  <c r="M215" i="13"/>
  <c r="Q215" i="13"/>
  <c r="N215" i="13"/>
  <c r="T214" i="13" l="1"/>
  <c r="S215" i="13"/>
  <c r="R215" i="13"/>
  <c r="P215" i="13"/>
  <c r="O215" i="13"/>
  <c r="M216" i="13"/>
  <c r="Q216" i="13"/>
  <c r="N216" i="13"/>
  <c r="T215" i="13" l="1"/>
  <c r="S216" i="13"/>
  <c r="R216" i="13"/>
  <c r="P216" i="13"/>
  <c r="O216" i="13"/>
  <c r="M217" i="13"/>
  <c r="N217" i="13"/>
  <c r="Q217" i="13"/>
  <c r="T216" i="13" l="1"/>
  <c r="S217" i="13"/>
  <c r="R217" i="13"/>
  <c r="P217" i="13"/>
  <c r="O217" i="13"/>
  <c r="M218" i="13"/>
  <c r="Q218" i="13"/>
  <c r="N218" i="13"/>
  <c r="T217" i="13" l="1"/>
  <c r="S218" i="13"/>
  <c r="R218" i="13"/>
  <c r="P218" i="13"/>
  <c r="O218" i="13"/>
  <c r="M219" i="13"/>
  <c r="Q219" i="13"/>
  <c r="N219" i="13"/>
  <c r="T218" i="13" l="1"/>
  <c r="S219" i="13"/>
  <c r="R219" i="13"/>
  <c r="P219" i="13"/>
  <c r="O219" i="13"/>
  <c r="M220" i="13"/>
  <c r="Q220" i="13"/>
  <c r="N220" i="13"/>
  <c r="T219" i="13" l="1"/>
  <c r="S220" i="13"/>
  <c r="R220" i="13"/>
  <c r="P220" i="13"/>
  <c r="O220" i="13"/>
  <c r="M221" i="13"/>
  <c r="Q221" i="13"/>
  <c r="N221" i="13"/>
  <c r="T220" i="13" l="1"/>
  <c r="S221" i="13"/>
  <c r="R221" i="13"/>
  <c r="P221" i="13"/>
  <c r="O221" i="13"/>
  <c r="M222" i="13"/>
  <c r="Q222" i="13"/>
  <c r="N222" i="13"/>
  <c r="T221" i="13" l="1"/>
  <c r="S222" i="13"/>
  <c r="R222" i="13"/>
  <c r="P222" i="13"/>
  <c r="O222" i="13"/>
  <c r="M223" i="13"/>
  <c r="Q223" i="13"/>
  <c r="N223" i="13"/>
  <c r="T222" i="13" l="1"/>
  <c r="S223" i="13"/>
  <c r="R223" i="13"/>
  <c r="P223" i="13"/>
  <c r="O223" i="13"/>
  <c r="M224" i="13"/>
  <c r="Q224" i="13"/>
  <c r="N224" i="13"/>
  <c r="T223" i="13" l="1"/>
  <c r="S224" i="13"/>
  <c r="R224" i="13"/>
  <c r="P224" i="13"/>
  <c r="O224" i="13"/>
  <c r="M225" i="13"/>
  <c r="N225" i="13"/>
  <c r="Q225" i="13"/>
  <c r="T224" i="13" l="1"/>
  <c r="S225" i="13"/>
  <c r="R225" i="13"/>
  <c r="P225" i="13"/>
  <c r="O225" i="13"/>
  <c r="M226" i="13"/>
  <c r="Q226" i="13"/>
  <c r="N226" i="13"/>
  <c r="T225" i="13" l="1"/>
  <c r="S226" i="13"/>
  <c r="R226" i="13"/>
  <c r="P226" i="13"/>
  <c r="O226" i="13"/>
  <c r="M227" i="13"/>
  <c r="Q227" i="13"/>
  <c r="N227" i="13"/>
  <c r="T226" i="13" l="1"/>
  <c r="S227" i="13"/>
  <c r="R227" i="13"/>
  <c r="P227" i="13"/>
  <c r="O227" i="13"/>
  <c r="M228" i="13"/>
  <c r="Q228" i="13"/>
  <c r="N228" i="13"/>
  <c r="T227" i="13" l="1"/>
  <c r="S228" i="13"/>
  <c r="R228" i="13"/>
  <c r="P228" i="13"/>
  <c r="O228" i="13"/>
  <c r="M229" i="13"/>
  <c r="Q229" i="13"/>
  <c r="N229" i="13"/>
  <c r="T228" i="13" l="1"/>
  <c r="S229" i="13"/>
  <c r="R229" i="13"/>
  <c r="P229" i="13"/>
  <c r="O229" i="13"/>
  <c r="M230" i="13"/>
  <c r="N230" i="13"/>
  <c r="Q230" i="13"/>
  <c r="T229" i="13" l="1"/>
  <c r="S230" i="13"/>
  <c r="R230" i="13"/>
  <c r="P230" i="13"/>
  <c r="O230" i="13"/>
  <c r="M231" i="13"/>
  <c r="N231" i="13"/>
  <c r="Q231" i="13"/>
  <c r="T230" i="13" l="1"/>
  <c r="S231" i="13"/>
  <c r="R231" i="13"/>
  <c r="P231" i="13"/>
  <c r="O231" i="13"/>
  <c r="M232" i="13"/>
  <c r="Q232" i="13"/>
  <c r="N232" i="13"/>
  <c r="T231" i="13" l="1"/>
  <c r="S232" i="13"/>
  <c r="R232" i="13"/>
  <c r="P232" i="13"/>
  <c r="O232" i="13"/>
  <c r="M233" i="13"/>
  <c r="Q233" i="13"/>
  <c r="N233" i="13"/>
  <c r="T232" i="13" l="1"/>
  <c r="S233" i="13"/>
  <c r="R233" i="13"/>
  <c r="P233" i="13"/>
  <c r="O233" i="13"/>
  <c r="M234" i="13"/>
  <c r="Q234" i="13"/>
  <c r="N234" i="13"/>
  <c r="T233" i="13" l="1"/>
  <c r="S234" i="13"/>
  <c r="R234" i="13"/>
  <c r="P234" i="13"/>
  <c r="O234" i="13"/>
  <c r="M235" i="13"/>
  <c r="N235" i="13"/>
  <c r="Q235" i="13"/>
  <c r="T234" i="13" l="1"/>
  <c r="S235" i="13"/>
  <c r="R235" i="13"/>
  <c r="P235" i="13"/>
  <c r="O235" i="13"/>
  <c r="M236" i="13"/>
  <c r="Q236" i="13"/>
  <c r="N236" i="13"/>
  <c r="T235" i="13" l="1"/>
  <c r="S236" i="13"/>
  <c r="R236" i="13"/>
  <c r="P236" i="13"/>
  <c r="O236" i="13"/>
  <c r="M237" i="13"/>
  <c r="Q237" i="13"/>
  <c r="N237" i="13"/>
  <c r="T236" i="13" l="1"/>
  <c r="S237" i="13"/>
  <c r="R237" i="13"/>
  <c r="P237" i="13"/>
  <c r="O237" i="13"/>
  <c r="M238" i="13"/>
  <c r="Q238" i="13"/>
  <c r="N238" i="13"/>
  <c r="T237" i="13" l="1"/>
  <c r="S238" i="13"/>
  <c r="R238" i="13"/>
  <c r="P238" i="13"/>
  <c r="O238" i="13"/>
  <c r="M239" i="13"/>
  <c r="Q239" i="13"/>
  <c r="N239" i="13"/>
  <c r="T238" i="13" l="1"/>
  <c r="S239" i="13"/>
  <c r="R239" i="13"/>
  <c r="P239" i="13"/>
  <c r="O239" i="13"/>
  <c r="M240" i="13"/>
  <c r="Q240" i="13"/>
  <c r="N240" i="13"/>
  <c r="T239" i="13" l="1"/>
  <c r="S240" i="13"/>
  <c r="R240" i="13"/>
  <c r="P240" i="13"/>
  <c r="O240" i="13"/>
  <c r="M241" i="13"/>
  <c r="Q241" i="13"/>
  <c r="N241" i="13"/>
  <c r="T240" i="13" l="1"/>
  <c r="S241" i="13"/>
  <c r="R241" i="13"/>
  <c r="P241" i="13"/>
  <c r="O241" i="13"/>
  <c r="M242" i="13"/>
  <c r="Q242" i="13"/>
  <c r="N242" i="13"/>
  <c r="T241" i="13" l="1"/>
  <c r="S242" i="13"/>
  <c r="R242" i="13"/>
  <c r="P242" i="13"/>
  <c r="O242" i="13"/>
  <c r="M243" i="13"/>
  <c r="Q243" i="13"/>
  <c r="N243" i="13"/>
  <c r="T242" i="13" l="1"/>
  <c r="S243" i="13"/>
  <c r="R243" i="13"/>
  <c r="P243" i="13"/>
  <c r="O243" i="13"/>
  <c r="M244" i="13"/>
  <c r="Q244" i="13"/>
  <c r="N244" i="13"/>
  <c r="T243" i="13" l="1"/>
  <c r="S244" i="13"/>
  <c r="R244" i="13"/>
  <c r="P244" i="13"/>
  <c r="O244" i="13"/>
  <c r="M245" i="13"/>
  <c r="Q245" i="13"/>
  <c r="N245" i="13"/>
  <c r="T244" i="13" l="1"/>
  <c r="S245" i="13"/>
  <c r="R245" i="13"/>
  <c r="P245" i="13"/>
  <c r="O245" i="13"/>
  <c r="M246" i="13"/>
  <c r="Q246" i="13"/>
  <c r="N246" i="13"/>
  <c r="T245" i="13" l="1"/>
  <c r="S246" i="13"/>
  <c r="R246" i="13"/>
  <c r="P246" i="13"/>
  <c r="O246" i="13"/>
  <c r="M247" i="13"/>
  <c r="Q247" i="13"/>
  <c r="N247" i="13"/>
  <c r="T246" i="13" l="1"/>
  <c r="S247" i="13"/>
  <c r="R247" i="13"/>
  <c r="P247" i="13"/>
  <c r="O247" i="13"/>
  <c r="M248" i="13"/>
  <c r="Q248" i="13"/>
  <c r="N248" i="13"/>
  <c r="T247" i="13" l="1"/>
  <c r="S248" i="13"/>
  <c r="R248" i="13"/>
  <c r="P248" i="13"/>
  <c r="O248" i="13"/>
  <c r="M249" i="13"/>
  <c r="Q249" i="13"/>
  <c r="N249" i="13"/>
  <c r="T248" i="13" l="1"/>
  <c r="S249" i="13"/>
  <c r="R249" i="13"/>
  <c r="P249" i="13"/>
  <c r="O249" i="13"/>
  <c r="M250" i="13"/>
  <c r="Q250" i="13"/>
  <c r="N250" i="13"/>
  <c r="T249" i="13" l="1"/>
  <c r="S250" i="13"/>
  <c r="R250" i="13"/>
  <c r="P250" i="13"/>
  <c r="O250" i="13"/>
  <c r="M251" i="13"/>
  <c r="Q251" i="13"/>
  <c r="N251" i="13"/>
  <c r="T250" i="13" l="1"/>
  <c r="S251" i="13"/>
  <c r="R251" i="13"/>
  <c r="P251" i="13"/>
  <c r="O251" i="13"/>
  <c r="M252" i="13"/>
  <c r="Q252" i="13"/>
  <c r="N252" i="13"/>
  <c r="T251" i="13" l="1"/>
  <c r="S252" i="13"/>
  <c r="R252" i="13"/>
  <c r="P252" i="13"/>
  <c r="O252" i="13"/>
  <c r="M253" i="13"/>
  <c r="Q253" i="13"/>
  <c r="N253" i="13"/>
  <c r="T252" i="13" l="1"/>
  <c r="S253" i="13"/>
  <c r="R253" i="13"/>
  <c r="P253" i="13"/>
  <c r="O253" i="13"/>
  <c r="M254" i="13"/>
  <c r="Q254" i="13"/>
  <c r="N254" i="13"/>
  <c r="T253" i="13" l="1"/>
  <c r="S254" i="13"/>
  <c r="R254" i="13"/>
  <c r="P254" i="13"/>
  <c r="O254" i="13"/>
  <c r="M255" i="13"/>
  <c r="N255" i="13"/>
  <c r="Q255" i="13"/>
  <c r="T254" i="13" l="1"/>
  <c r="S255" i="13"/>
  <c r="R255" i="13"/>
  <c r="P255" i="13"/>
  <c r="O255" i="13"/>
  <c r="M256" i="13"/>
  <c r="N256" i="13"/>
  <c r="Q256" i="13"/>
  <c r="T255" i="13" l="1"/>
  <c r="S256" i="13"/>
  <c r="R256" i="13"/>
  <c r="P256" i="13"/>
  <c r="O256" i="13"/>
  <c r="M257" i="13"/>
  <c r="Q257" i="13"/>
  <c r="N257" i="13"/>
  <c r="T256" i="13" l="1"/>
  <c r="S257" i="13"/>
  <c r="R257" i="13"/>
  <c r="P257" i="13"/>
  <c r="O257" i="13"/>
  <c r="M258" i="13"/>
  <c r="Q258" i="13"/>
  <c r="N258" i="13"/>
  <c r="T257" i="13" l="1"/>
  <c r="S258" i="13"/>
  <c r="R258" i="13"/>
  <c r="P258" i="13"/>
  <c r="O258" i="13"/>
  <c r="M259" i="13"/>
  <c r="Q259" i="13"/>
  <c r="N259" i="13"/>
  <c r="T258" i="13" l="1"/>
  <c r="S259" i="13"/>
  <c r="R259" i="13"/>
  <c r="P259" i="13"/>
  <c r="O259" i="13"/>
  <c r="M260" i="13"/>
  <c r="N260" i="13"/>
  <c r="Q260" i="13"/>
  <c r="T259" i="13" l="1"/>
  <c r="S260" i="13"/>
  <c r="R260" i="13"/>
  <c r="P260" i="13"/>
  <c r="O260" i="13"/>
  <c r="M261" i="13"/>
  <c r="Q261" i="13"/>
  <c r="N261" i="13"/>
  <c r="T260" i="13" l="1"/>
  <c r="S261" i="13"/>
  <c r="R261" i="13"/>
  <c r="P261" i="13"/>
  <c r="O261" i="13"/>
  <c r="M262" i="13"/>
  <c r="Q262" i="13"/>
  <c r="N262" i="13"/>
  <c r="T261" i="13" l="1"/>
  <c r="S262" i="13"/>
  <c r="R262" i="13"/>
  <c r="P262" i="13"/>
  <c r="O262" i="13"/>
  <c r="M263" i="13"/>
  <c r="Q263" i="13"/>
  <c r="N263" i="13"/>
  <c r="T262" i="13" l="1"/>
  <c r="S263" i="13"/>
  <c r="R263" i="13"/>
  <c r="P263" i="13"/>
  <c r="O263" i="13"/>
  <c r="M264" i="13"/>
  <c r="N264" i="13"/>
  <c r="Q264" i="13"/>
  <c r="T263" i="13" l="1"/>
  <c r="S264" i="13"/>
  <c r="R264" i="13"/>
  <c r="P264" i="13"/>
  <c r="O264" i="13"/>
  <c r="M265" i="13"/>
  <c r="Q265" i="13"/>
  <c r="N265" i="13"/>
  <c r="T264" i="13" l="1"/>
  <c r="S265" i="13"/>
  <c r="R265" i="13"/>
  <c r="P265" i="13"/>
  <c r="O265" i="13"/>
  <c r="M266" i="13"/>
  <c r="N266" i="13"/>
  <c r="Q266" i="13"/>
  <c r="T265" i="13" l="1"/>
  <c r="S266" i="13"/>
  <c r="R266" i="13"/>
  <c r="P266" i="13"/>
  <c r="O266" i="13"/>
  <c r="M267" i="13"/>
  <c r="Q267" i="13"/>
  <c r="N267" i="13"/>
  <c r="T266" i="13" l="1"/>
  <c r="S267" i="13"/>
  <c r="R267" i="13"/>
  <c r="P267" i="13"/>
  <c r="O267" i="13"/>
  <c r="M268" i="13"/>
  <c r="N268" i="13"/>
  <c r="Q268" i="13"/>
  <c r="T267" i="13" l="1"/>
  <c r="S268" i="13"/>
  <c r="R268" i="13"/>
  <c r="P268" i="13"/>
  <c r="O268" i="13"/>
  <c r="M269" i="13"/>
  <c r="Q269" i="13"/>
  <c r="N269" i="13"/>
  <c r="T268" i="13" l="1"/>
  <c r="S269" i="13"/>
  <c r="R269" i="13"/>
  <c r="P269" i="13"/>
  <c r="O269" i="13"/>
  <c r="M270" i="13"/>
  <c r="Q270" i="13"/>
  <c r="N270" i="13"/>
  <c r="T269" i="13" l="1"/>
  <c r="S270" i="13"/>
  <c r="R270" i="13"/>
  <c r="P270" i="13"/>
  <c r="O270" i="13"/>
  <c r="M271" i="13"/>
  <c r="Q271" i="13"/>
  <c r="N271" i="13"/>
  <c r="T270" i="13" l="1"/>
  <c r="S271" i="13"/>
  <c r="R271" i="13"/>
  <c r="P271" i="13"/>
  <c r="O271" i="13"/>
  <c r="M272" i="13"/>
  <c r="Q272" i="13"/>
  <c r="N272" i="13"/>
  <c r="T271" i="13" l="1"/>
  <c r="S272" i="13"/>
  <c r="R272" i="13"/>
  <c r="P272" i="13"/>
  <c r="O272" i="13"/>
  <c r="M273" i="13"/>
  <c r="Q273" i="13"/>
  <c r="N273" i="13"/>
  <c r="T272" i="13" l="1"/>
  <c r="S273" i="13"/>
  <c r="R273" i="13"/>
  <c r="P273" i="13"/>
  <c r="O273" i="13"/>
  <c r="M274" i="13"/>
  <c r="Q274" i="13"/>
  <c r="N274" i="13"/>
  <c r="T273" i="13" l="1"/>
  <c r="S274" i="13"/>
  <c r="R274" i="13"/>
  <c r="P274" i="13"/>
  <c r="O274" i="13"/>
  <c r="M275" i="13"/>
  <c r="Q275" i="13"/>
  <c r="N275" i="13"/>
  <c r="T274" i="13" l="1"/>
  <c r="S275" i="13"/>
  <c r="R275" i="13"/>
  <c r="P275" i="13"/>
  <c r="O275" i="13"/>
  <c r="M276" i="13"/>
  <c r="Q276" i="13"/>
  <c r="N276" i="13"/>
  <c r="T275" i="13" l="1"/>
  <c r="S276" i="13"/>
  <c r="R276" i="13"/>
  <c r="P276" i="13"/>
  <c r="O276" i="13"/>
  <c r="M277" i="13"/>
  <c r="Q277" i="13"/>
  <c r="N277" i="13"/>
  <c r="T276" i="13" l="1"/>
  <c r="S277" i="13"/>
  <c r="R277" i="13"/>
  <c r="P277" i="13"/>
  <c r="O277" i="13"/>
  <c r="M278" i="13"/>
  <c r="Q278" i="13"/>
  <c r="N278" i="13"/>
  <c r="T277" i="13" l="1"/>
  <c r="S278" i="13"/>
  <c r="R278" i="13"/>
  <c r="P278" i="13"/>
  <c r="O278" i="13"/>
  <c r="M279" i="13"/>
  <c r="Q279" i="13"/>
  <c r="N279" i="13"/>
  <c r="T278" i="13" l="1"/>
  <c r="S279" i="13"/>
  <c r="R279" i="13"/>
  <c r="P279" i="13"/>
  <c r="O279" i="13"/>
  <c r="M280" i="13"/>
  <c r="N280" i="13"/>
  <c r="Q280" i="13"/>
  <c r="T279" i="13" l="1"/>
  <c r="S280" i="13"/>
  <c r="R280" i="13"/>
  <c r="P280" i="13"/>
  <c r="O280" i="13"/>
  <c r="M281" i="13"/>
  <c r="Q281" i="13"/>
  <c r="N281" i="13"/>
  <c r="T280" i="13" l="1"/>
  <c r="S281" i="13"/>
  <c r="R281" i="13"/>
  <c r="P281" i="13"/>
  <c r="O281" i="13"/>
  <c r="M282" i="13"/>
  <c r="N282" i="13"/>
  <c r="Q282" i="13"/>
  <c r="T281" i="13" l="1"/>
  <c r="S282" i="13"/>
  <c r="R282" i="13"/>
  <c r="P282" i="13"/>
  <c r="O282" i="13"/>
  <c r="M283" i="13"/>
  <c r="Q283" i="13"/>
  <c r="N283" i="13"/>
  <c r="T282" i="13" l="1"/>
  <c r="S283" i="13"/>
  <c r="R283" i="13"/>
  <c r="P283" i="13"/>
  <c r="O283" i="13"/>
  <c r="M284" i="13"/>
  <c r="Q284" i="13"/>
  <c r="N284" i="13"/>
  <c r="T283" i="13" l="1"/>
  <c r="S284" i="13"/>
  <c r="R284" i="13"/>
  <c r="P284" i="13"/>
  <c r="O284" i="13"/>
  <c r="M285" i="13"/>
  <c r="Q285" i="13"/>
  <c r="N285" i="13"/>
  <c r="T284" i="13" l="1"/>
  <c r="S285" i="13"/>
  <c r="R285" i="13"/>
  <c r="P285" i="13"/>
  <c r="O285" i="13"/>
  <c r="M286" i="13"/>
  <c r="Q286" i="13"/>
  <c r="N286" i="13"/>
  <c r="T285" i="13" l="1"/>
  <c r="S286" i="13"/>
  <c r="R286" i="13"/>
  <c r="P286" i="13"/>
  <c r="O286" i="13"/>
  <c r="M287" i="13"/>
  <c r="Q287" i="13"/>
  <c r="N287" i="13"/>
  <c r="T286" i="13" l="1"/>
  <c r="S287" i="13"/>
  <c r="R287" i="13"/>
  <c r="P287" i="13"/>
  <c r="O287" i="13"/>
  <c r="M288" i="13"/>
  <c r="Q288" i="13"/>
  <c r="N288" i="13"/>
  <c r="T287" i="13" l="1"/>
  <c r="S288" i="13"/>
  <c r="R288" i="13"/>
  <c r="P288" i="13"/>
  <c r="O288" i="13"/>
  <c r="M289" i="13"/>
  <c r="Q289" i="13"/>
  <c r="N289" i="13"/>
  <c r="T288" i="13" l="1"/>
  <c r="S289" i="13"/>
  <c r="R289" i="13"/>
  <c r="P289" i="13"/>
  <c r="O289" i="13"/>
  <c r="M290" i="13"/>
  <c r="Q290" i="13"/>
  <c r="N290" i="13"/>
  <c r="T289" i="13" l="1"/>
  <c r="S290" i="13"/>
  <c r="R290" i="13"/>
  <c r="P290" i="13"/>
  <c r="O290" i="13"/>
  <c r="M291" i="13"/>
  <c r="Q291" i="13"/>
  <c r="N291" i="13"/>
  <c r="T290" i="13" l="1"/>
  <c r="S291" i="13"/>
  <c r="R291" i="13"/>
  <c r="P291" i="13"/>
  <c r="O291" i="13"/>
  <c r="M292" i="13"/>
  <c r="N292" i="13"/>
  <c r="Q292" i="13"/>
  <c r="T291" i="13" l="1"/>
  <c r="S292" i="13"/>
  <c r="R292" i="13"/>
  <c r="P292" i="13"/>
  <c r="O292" i="13"/>
  <c r="M293" i="13"/>
  <c r="Q293" i="13"/>
  <c r="N293" i="13"/>
  <c r="T292" i="13" l="1"/>
  <c r="S293" i="13"/>
  <c r="R293" i="13"/>
  <c r="P293" i="13"/>
  <c r="O293" i="13"/>
  <c r="M294" i="13"/>
  <c r="Q294" i="13"/>
  <c r="N294" i="13"/>
  <c r="T293" i="13" l="1"/>
  <c r="S294" i="13"/>
  <c r="R294" i="13"/>
  <c r="P294" i="13"/>
  <c r="O294" i="13"/>
  <c r="M295" i="13"/>
  <c r="Q295" i="13"/>
  <c r="N295" i="13"/>
  <c r="T294" i="13" l="1"/>
  <c r="S295" i="13"/>
  <c r="R295" i="13"/>
  <c r="P295" i="13"/>
  <c r="O295" i="13"/>
  <c r="M296" i="13"/>
  <c r="Q296" i="13"/>
  <c r="N296" i="13"/>
  <c r="T295" i="13" l="1"/>
  <c r="S296" i="13"/>
  <c r="R296" i="13"/>
  <c r="P296" i="13"/>
  <c r="O296" i="13"/>
  <c r="M297" i="13"/>
  <c r="Q297" i="13"/>
  <c r="N297" i="13"/>
  <c r="T296" i="13" l="1"/>
  <c r="S297" i="13"/>
  <c r="R297" i="13"/>
  <c r="P297" i="13"/>
  <c r="O297" i="13"/>
  <c r="T297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7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" authorId="0" shapeId="0" xr:uid="{00000000-0006-0000-08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  <comment ref="D1" authorId="0" shapeId="0" xr:uid="{00000000-0006-0000-0800-000002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  <comment ref="H1" authorId="0" shapeId="0" xr:uid="{00000000-0006-0000-0800-000003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sharedStrings.xml><?xml version="1.0" encoding="utf-8"?>
<sst xmlns="http://schemas.openxmlformats.org/spreadsheetml/2006/main" count="531" uniqueCount="107">
  <si>
    <t>RateCurve</t>
  </si>
  <si>
    <t>Currency</t>
  </si>
  <si>
    <t>AUD</t>
  </si>
  <si>
    <t>3M</t>
  </si>
  <si>
    <t>IndexName</t>
  </si>
  <si>
    <t>CurveName</t>
  </si>
  <si>
    <t>Algorithm</t>
  </si>
  <si>
    <t>FlatForward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</si>
  <si>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</si>
  <si>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</si>
  <si>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</si>
  <si>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</si>
  <si>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</si>
  <si>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</si>
  <si>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</si>
  <si>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</si>
  <si>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</si>
  <si>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1W</t>
  </si>
  <si>
    <t>2W</t>
  </si>
  <si>
    <t>1M</t>
  </si>
  <si>
    <t>2M</t>
  </si>
  <si>
    <t>IRSwap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</si>
  <si>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</si>
  <si>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</si>
  <si>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</si>
  <si>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</si>
  <si>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</si>
  <si>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</si>
  <si>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</si>
  <si>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</si>
  <si>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</si>
  <si>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</si>
  <si>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IRFuture</t>
  </si>
  <si>
    <t>H0</t>
  </si>
  <si>
    <t>M0</t>
  </si>
  <si>
    <t>U0</t>
  </si>
  <si>
    <t>Z0</t>
  </si>
  <si>
    <t>Create Curve</t>
  </si>
  <si>
    <t>6M</t>
  </si>
  <si>
    <t>GBP</t>
  </si>
  <si>
    <t>L</t>
  </si>
  <si>
    <t>USD</t>
  </si>
  <si>
    <t>ED</t>
  </si>
  <si>
    <t>EUR</t>
  </si>
  <si>
    <t>ER</t>
  </si>
  <si>
    <t>DiscountCurve</t>
  </si>
  <si>
    <t>1Y</t>
  </si>
  <si>
    <t>2Y</t>
  </si>
  <si>
    <t>12Y</t>
  </si>
  <si>
    <t>25Y</t>
  </si>
  <si>
    <t>2D</t>
  </si>
  <si>
    <t>FORMATS for Curves</t>
  </si>
  <si>
    <t>PricingStructureType</t>
  </si>
  <si>
    <t>BuildDateTime</t>
  </si>
  <si>
    <t>BaseDate</t>
  </si>
  <si>
    <t>MarketName</t>
  </si>
  <si>
    <t>AUD-LIBOR-BBA</t>
  </si>
  <si>
    <t>IndexTenor</t>
  </si>
  <si>
    <t>Identifier</t>
  </si>
  <si>
    <t>FastLinearZero</t>
  </si>
  <si>
    <t>GBP-LIBOR-ISDA</t>
  </si>
  <si>
    <t>USD-LIBOR-ISDA</t>
  </si>
  <si>
    <t>RateIndex</t>
  </si>
  <si>
    <t>H1</t>
  </si>
  <si>
    <t>CreditInstrumentId</t>
  </si>
  <si>
    <t>CreditSeniority</t>
  </si>
  <si>
    <t>SENIOR</t>
  </si>
  <si>
    <t>LinearZero</t>
  </si>
  <si>
    <t>LIBOR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</si>
  <si>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</si>
  <si>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</si>
  <si>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</si>
  <si>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</si>
  <si>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</si>
  <si>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</si>
  <si>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</si>
  <si>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</si>
  <si>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</si>
  <si>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30Y</t>
  </si>
  <si>
    <t>TN</t>
  </si>
  <si>
    <t>M2</t>
  </si>
  <si>
    <t>U2</t>
  </si>
  <si>
    <t>Z2</t>
  </si>
  <si>
    <t>EUR-LIBOR-BBA</t>
  </si>
  <si>
    <t>NZD</t>
  </si>
  <si>
    <t>NZD-BBR-FRA</t>
  </si>
  <si>
    <t>ZB</t>
  </si>
  <si>
    <t>CalypsoAlgo4</t>
  </si>
  <si>
    <t>DependencyDepth</t>
  </si>
  <si>
    <t>3W</t>
  </si>
  <si>
    <t>Market</t>
  </si>
  <si>
    <t>EOD_Sydney</t>
  </si>
  <si>
    <t>AUD-BBR-BBSW</t>
  </si>
  <si>
    <t>QR_LIVE</t>
  </si>
  <si>
    <t>OISSwap</t>
  </si>
  <si>
    <t>OIS</t>
  </si>
  <si>
    <t>GBP-WMBA-SONIA-COMPOUND</t>
  </si>
  <si>
    <t>EUR-EURONIA-OIS-COMPOUND</t>
  </si>
  <si>
    <t>USD-Federal Funds-H15-OIS-COMPOUND</t>
  </si>
  <si>
    <t>Date</t>
  </si>
  <si>
    <t>DF</t>
  </si>
  <si>
    <t>f</t>
  </si>
  <si>
    <t>r</t>
  </si>
  <si>
    <t>Diff</t>
  </si>
  <si>
    <t>ClearedIRSwap</t>
  </si>
  <si>
    <t>ClearedRateCurve</t>
  </si>
  <si>
    <t>ReferenceCurveUniqueId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</si>
</sst>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;@"/>
    <numFmt numFmtId="165" formatCode="0.0000%"/>
    <numFmt numFmtId="166" formatCode="[$-F800]dddd\,\ mmmm\ dd\,\ yyyy"/>
    <numFmt numFmtId="167" formatCode="0.00000%"/>
    <numFmt numFmtId="168" formatCode="0.00000"/>
    <numFmt numFmtId="169" formatCode="d/mm/yy;@"/>
    <numFmt numFmtId="170" formatCode="0.000%"/>
  </numFmts>
  <fonts count="16" x14ac:knownFonts="1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9"/>
      <color indexed="16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2" borderId="0"/>
    <xf numFmtId="0" fontId="9" fillId="2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0" borderId="0" xfId="0" applyFont="1"/>
    <xf numFmtId="0" fontId="3" fillId="4" borderId="5" xfId="0" applyFont="1" applyFill="1" applyBorder="1"/>
    <xf numFmtId="0" fontId="3" fillId="4" borderId="0" xfId="0" applyFont="1" applyFill="1" applyBorder="1"/>
    <xf numFmtId="0" fontId="2" fillId="3" borderId="3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3" fillId="0" borderId="10" xfId="0" applyNumberFormat="1" applyFont="1" applyBorder="1"/>
    <xf numFmtId="0" fontId="3" fillId="0" borderId="3" xfId="0" applyFont="1" applyBorder="1"/>
    <xf numFmtId="0" fontId="3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0" fontId="3" fillId="0" borderId="11" xfId="0" applyNumberFormat="1" applyFont="1" applyBorder="1"/>
    <xf numFmtId="0" fontId="3" fillId="0" borderId="4" xfId="0" applyFont="1" applyBorder="1"/>
    <xf numFmtId="0" fontId="5" fillId="0" borderId="12" xfId="0" applyFont="1" applyFill="1" applyBorder="1" applyAlignment="1">
      <alignment horizontal="center"/>
    </xf>
    <xf numFmtId="10" fontId="3" fillId="0" borderId="12" xfId="0" applyNumberFormat="1" applyFont="1" applyBorder="1"/>
    <xf numFmtId="0" fontId="3" fillId="0" borderId="9" xfId="0" applyFont="1" applyBorder="1"/>
    <xf numFmtId="0" fontId="7" fillId="5" borderId="13" xfId="1" applyFont="1" applyFill="1" applyBorder="1" applyAlignment="1" applyProtection="1">
      <alignment horizontal="center"/>
    </xf>
    <xf numFmtId="0" fontId="3" fillId="4" borderId="6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10" fontId="3" fillId="0" borderId="9" xfId="4" applyNumberFormat="1" applyFont="1" applyBorder="1"/>
    <xf numFmtId="0" fontId="10" fillId="6" borderId="14" xfId="3" applyFont="1" applyFill="1" applyBorder="1" applyAlignment="1">
      <alignment horizontal="center"/>
    </xf>
    <xf numFmtId="0" fontId="10" fillId="6" borderId="1" xfId="2" applyFont="1" applyFill="1" applyBorder="1" applyAlignment="1">
      <alignment horizontal="center"/>
    </xf>
    <xf numFmtId="0" fontId="11" fillId="7" borderId="10" xfId="2" applyFont="1" applyFill="1" applyBorder="1" applyAlignment="1">
      <alignment horizontal="center"/>
    </xf>
    <xf numFmtId="0" fontId="11" fillId="7" borderId="11" xfId="2" applyFont="1" applyFill="1" applyBorder="1" applyAlignment="1">
      <alignment horizontal="center"/>
    </xf>
    <xf numFmtId="14" fontId="11" fillId="7" borderId="11" xfId="2" applyNumberFormat="1" applyFont="1" applyFill="1" applyBorder="1" applyAlignment="1">
      <alignment horizontal="center"/>
    </xf>
    <xf numFmtId="0" fontId="11" fillId="7" borderId="12" xfId="3" applyFont="1" applyFill="1" applyBorder="1" applyAlignment="1">
      <alignment horizontal="center"/>
    </xf>
    <xf numFmtId="164" fontId="11" fillId="8" borderId="5" xfId="2" applyNumberFormat="1" applyFont="1" applyFill="1" applyBorder="1" applyAlignment="1">
      <alignment horizontal="center"/>
    </xf>
    <xf numFmtId="0" fontId="11" fillId="8" borderId="5" xfId="2" applyFont="1" applyFill="1" applyBorder="1" applyAlignment="1">
      <alignment horizontal="center"/>
    </xf>
    <xf numFmtId="22" fontId="11" fillId="8" borderId="5" xfId="2" applyNumberFormat="1" applyFont="1" applyFill="1" applyBorder="1" applyAlignment="1">
      <alignment horizontal="center"/>
    </xf>
    <xf numFmtId="164" fontId="11" fillId="8" borderId="1" xfId="2" applyNumberFormat="1" applyFont="1" applyFill="1" applyBorder="1" applyAlignment="1">
      <alignment horizontal="center"/>
    </xf>
    <xf numFmtId="0" fontId="11" fillId="8" borderId="6" xfId="3" applyFont="1" applyFill="1" applyBorder="1" applyAlignment="1">
      <alignment horizontal="center"/>
    </xf>
    <xf numFmtId="0" fontId="10" fillId="6" borderId="7" xfId="2" applyFont="1" applyFill="1" applyBorder="1" applyAlignment="1">
      <alignment horizontal="center"/>
    </xf>
    <xf numFmtId="0" fontId="11" fillId="8" borderId="15" xfId="3" applyFont="1" applyFill="1" applyBorder="1" applyAlignment="1">
      <alignment horizontal="center"/>
    </xf>
    <xf numFmtId="0" fontId="11" fillId="8" borderId="16" xfId="3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8" borderId="17" xfId="3" applyFont="1" applyFill="1" applyBorder="1" applyAlignment="1">
      <alignment horizontal="center"/>
    </xf>
    <xf numFmtId="0" fontId="2" fillId="3" borderId="0" xfId="0" applyFont="1" applyFill="1" applyBorder="1"/>
    <xf numFmtId="0" fontId="2" fillId="3" borderId="4" xfId="0" applyFont="1" applyFill="1" applyBorder="1"/>
    <xf numFmtId="165" fontId="1" fillId="9" borderId="16" xfId="4" applyNumberFormat="1" applyFill="1" applyBorder="1" applyAlignment="1">
      <alignment vertical="top"/>
    </xf>
    <xf numFmtId="0" fontId="3" fillId="4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right"/>
    </xf>
    <xf numFmtId="10" fontId="3" fillId="0" borderId="4" xfId="0" applyNumberFormat="1" applyFont="1" applyBorder="1"/>
    <xf numFmtId="166" fontId="0" fillId="0" borderId="0" xfId="0" applyNumberFormat="1"/>
    <xf numFmtId="167" fontId="3" fillId="0" borderId="10" xfId="0" applyNumberFormat="1" applyFont="1" applyBorder="1"/>
    <xf numFmtId="167" fontId="3" fillId="0" borderId="11" xfId="0" applyNumberFormat="1" applyFont="1" applyBorder="1"/>
    <xf numFmtId="167" fontId="3" fillId="0" borderId="12" xfId="0" applyNumberFormat="1" applyFont="1" applyBorder="1"/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4" fillId="10" borderId="0" xfId="0" applyFont="1" applyFill="1" applyBorder="1" applyAlignment="1">
      <alignment horizontal="center"/>
    </xf>
    <xf numFmtId="10" fontId="14" fillId="10" borderId="0" xfId="4" applyNumberFormat="1" applyFont="1" applyFill="1" applyBorder="1" applyAlignment="1">
      <alignment horizontal="center"/>
    </xf>
    <xf numFmtId="14" fontId="15" fillId="10" borderId="0" xfId="0" applyNumberFormat="1" applyFont="1" applyFill="1" applyBorder="1"/>
    <xf numFmtId="168" fontId="15" fillId="10" borderId="0" xfId="0" applyNumberFormat="1" applyFont="1" applyFill="1" applyBorder="1"/>
    <xf numFmtId="10" fontId="15" fillId="10" borderId="0" xfId="4" applyNumberFormat="1" applyFont="1" applyFill="1" applyBorder="1"/>
    <xf numFmtId="0" fontId="14" fillId="11" borderId="0" xfId="0" applyFont="1" applyFill="1" applyBorder="1" applyAlignment="1">
      <alignment horizontal="center"/>
    </xf>
    <xf numFmtId="10" fontId="14" fillId="11" borderId="0" xfId="4" applyNumberFormat="1" applyFont="1" applyFill="1" applyBorder="1" applyAlignment="1">
      <alignment horizontal="center"/>
    </xf>
    <xf numFmtId="168" fontId="15" fillId="11" borderId="0" xfId="0" applyNumberFormat="1" applyFont="1" applyFill="1" applyBorder="1"/>
    <xf numFmtId="10" fontId="15" fillId="11" borderId="0" xfId="4" applyNumberFormat="1" applyFont="1" applyFill="1" applyBorder="1"/>
    <xf numFmtId="10" fontId="0" fillId="0" borderId="0" xfId="0" applyNumberFormat="1"/>
    <xf numFmtId="169" fontId="0" fillId="0" borderId="0" xfId="0" applyNumberFormat="1"/>
    <xf numFmtId="0" fontId="10" fillId="6" borderId="18" xfId="2" applyFont="1" applyFill="1" applyBorder="1" applyAlignment="1">
      <alignment horizontal="center"/>
    </xf>
    <xf numFmtId="164" fontId="11" fillId="8" borderId="10" xfId="2" applyNumberFormat="1" applyFont="1" applyFill="1" applyBorder="1" applyAlignment="1">
      <alignment horizontal="center"/>
    </xf>
    <xf numFmtId="164" fontId="11" fillId="8" borderId="11" xfId="2" applyNumberFormat="1" applyFont="1" applyFill="1" applyBorder="1" applyAlignment="1">
      <alignment horizontal="center"/>
    </xf>
    <xf numFmtId="0" fontId="11" fillId="8" borderId="11" xfId="2" applyFont="1" applyFill="1" applyBorder="1" applyAlignment="1">
      <alignment horizontal="center"/>
    </xf>
    <xf numFmtId="22" fontId="11" fillId="8" borderId="11" xfId="2" applyNumberFormat="1" applyFont="1" applyFill="1" applyBorder="1" applyAlignment="1">
      <alignment horizontal="center"/>
    </xf>
    <xf numFmtId="0" fontId="11" fillId="8" borderId="12" xfId="3" applyFont="1" applyFill="1" applyBorder="1" applyAlignment="1">
      <alignment horizontal="center"/>
    </xf>
    <xf numFmtId="170" fontId="0" fillId="0" borderId="0" xfId="4" applyNumberFormat="1" applyFont="1"/>
    <xf numFmtId="167" fontId="0" fillId="0" borderId="0" xfId="4" applyNumberFormat="1" applyFont="1"/>
    <xf numFmtId="0" fontId="10" fillId="6" borderId="6" xfId="3" applyFont="1" applyFill="1" applyBorder="1" applyAlignment="1">
      <alignment horizontal="center"/>
    </xf>
    <xf numFmtId="0" fontId="10" fillId="6" borderId="8" xfId="3" applyFont="1" applyFill="1" applyBorder="1" applyAlignment="1">
      <alignment horizontal="center"/>
    </xf>
    <xf numFmtId="0" fontId="10" fillId="6" borderId="6" xfId="3" quotePrefix="1" applyFont="1" applyFill="1" applyBorder="1" applyAlignment="1">
      <alignment horizontal="center"/>
    </xf>
    <xf numFmtId="0" fontId="10" fillId="6" borderId="14" xfId="3" applyFont="1" applyFill="1" applyBorder="1" applyAlignment="1">
      <alignment horizontal="center"/>
    </xf>
    <xf numFmtId="0" fontId="10" fillId="6" borderId="18" xfId="3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Sheet1" xfId="2" xr:uid="{00000000-0005-0000-0000-000002000000}"/>
    <cellStyle name="Normal_Sheet1 2_RateVols Examples" xfId="3" xr:uid="{00000000-0005-0000-0000-000003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Rate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USDOisCurve!$O$1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USDOisCurve!$M$2:$M$297</c:f>
              <c:numCache>
                <c:formatCode>m/d/yyyy</c:formatCode>
                <c:ptCount val="296"/>
                <c:pt idx="0">
                  <c:v>43647</c:v>
                </c:pt>
                <c:pt idx="1">
                  <c:v>43661</c:v>
                </c:pt>
                <c:pt idx="2">
                  <c:v>43675</c:v>
                </c:pt>
                <c:pt idx="3">
                  <c:v>43689</c:v>
                </c:pt>
                <c:pt idx="4">
                  <c:v>43703</c:v>
                </c:pt>
                <c:pt idx="5">
                  <c:v>43717</c:v>
                </c:pt>
                <c:pt idx="6">
                  <c:v>43731</c:v>
                </c:pt>
                <c:pt idx="7">
                  <c:v>43745</c:v>
                </c:pt>
                <c:pt idx="8">
                  <c:v>43759</c:v>
                </c:pt>
                <c:pt idx="9">
                  <c:v>43773</c:v>
                </c:pt>
                <c:pt idx="10">
                  <c:v>43787</c:v>
                </c:pt>
                <c:pt idx="11">
                  <c:v>43801</c:v>
                </c:pt>
                <c:pt idx="12">
                  <c:v>43815</c:v>
                </c:pt>
                <c:pt idx="13">
                  <c:v>43829</c:v>
                </c:pt>
                <c:pt idx="14">
                  <c:v>43843</c:v>
                </c:pt>
                <c:pt idx="15">
                  <c:v>43857</c:v>
                </c:pt>
                <c:pt idx="16">
                  <c:v>43871</c:v>
                </c:pt>
                <c:pt idx="17">
                  <c:v>43885</c:v>
                </c:pt>
                <c:pt idx="18">
                  <c:v>43899</c:v>
                </c:pt>
                <c:pt idx="19">
                  <c:v>43913</c:v>
                </c:pt>
                <c:pt idx="20">
                  <c:v>43927</c:v>
                </c:pt>
                <c:pt idx="21">
                  <c:v>43941</c:v>
                </c:pt>
                <c:pt idx="22">
                  <c:v>43955</c:v>
                </c:pt>
                <c:pt idx="23">
                  <c:v>43969</c:v>
                </c:pt>
                <c:pt idx="24">
                  <c:v>43983</c:v>
                </c:pt>
                <c:pt idx="25">
                  <c:v>43997</c:v>
                </c:pt>
                <c:pt idx="26">
                  <c:v>44011</c:v>
                </c:pt>
                <c:pt idx="27">
                  <c:v>44025</c:v>
                </c:pt>
                <c:pt idx="28">
                  <c:v>44039</c:v>
                </c:pt>
                <c:pt idx="29">
                  <c:v>44053</c:v>
                </c:pt>
                <c:pt idx="30">
                  <c:v>44067</c:v>
                </c:pt>
                <c:pt idx="31">
                  <c:v>44081</c:v>
                </c:pt>
                <c:pt idx="32">
                  <c:v>44095</c:v>
                </c:pt>
                <c:pt idx="33">
                  <c:v>44109</c:v>
                </c:pt>
                <c:pt idx="34">
                  <c:v>44123</c:v>
                </c:pt>
                <c:pt idx="35">
                  <c:v>44137</c:v>
                </c:pt>
                <c:pt idx="36">
                  <c:v>44151</c:v>
                </c:pt>
                <c:pt idx="37">
                  <c:v>44165</c:v>
                </c:pt>
                <c:pt idx="38">
                  <c:v>44179</c:v>
                </c:pt>
                <c:pt idx="39">
                  <c:v>44193</c:v>
                </c:pt>
                <c:pt idx="40">
                  <c:v>44207</c:v>
                </c:pt>
                <c:pt idx="41">
                  <c:v>44221</c:v>
                </c:pt>
                <c:pt idx="42">
                  <c:v>44235</c:v>
                </c:pt>
                <c:pt idx="43">
                  <c:v>44249</c:v>
                </c:pt>
                <c:pt idx="44">
                  <c:v>44263</c:v>
                </c:pt>
                <c:pt idx="45">
                  <c:v>44277</c:v>
                </c:pt>
                <c:pt idx="46">
                  <c:v>44291</c:v>
                </c:pt>
                <c:pt idx="47">
                  <c:v>44305</c:v>
                </c:pt>
                <c:pt idx="48">
                  <c:v>44319</c:v>
                </c:pt>
                <c:pt idx="49">
                  <c:v>44333</c:v>
                </c:pt>
                <c:pt idx="50">
                  <c:v>44347</c:v>
                </c:pt>
                <c:pt idx="51">
                  <c:v>44361</c:v>
                </c:pt>
                <c:pt idx="52">
                  <c:v>44375</c:v>
                </c:pt>
                <c:pt idx="53">
                  <c:v>44389</c:v>
                </c:pt>
                <c:pt idx="54">
                  <c:v>44403</c:v>
                </c:pt>
                <c:pt idx="55">
                  <c:v>44417</c:v>
                </c:pt>
                <c:pt idx="56">
                  <c:v>44431</c:v>
                </c:pt>
                <c:pt idx="57">
                  <c:v>44445</c:v>
                </c:pt>
                <c:pt idx="58">
                  <c:v>44459</c:v>
                </c:pt>
                <c:pt idx="59">
                  <c:v>44473</c:v>
                </c:pt>
                <c:pt idx="60">
                  <c:v>44487</c:v>
                </c:pt>
                <c:pt idx="61">
                  <c:v>44501</c:v>
                </c:pt>
                <c:pt idx="62">
                  <c:v>44515</c:v>
                </c:pt>
                <c:pt idx="63">
                  <c:v>44529</c:v>
                </c:pt>
                <c:pt idx="64">
                  <c:v>44543</c:v>
                </c:pt>
                <c:pt idx="65">
                  <c:v>44557</c:v>
                </c:pt>
                <c:pt idx="66">
                  <c:v>44571</c:v>
                </c:pt>
                <c:pt idx="67">
                  <c:v>44585</c:v>
                </c:pt>
                <c:pt idx="68">
                  <c:v>44599</c:v>
                </c:pt>
                <c:pt idx="69">
                  <c:v>44613</c:v>
                </c:pt>
                <c:pt idx="70">
                  <c:v>44627</c:v>
                </c:pt>
                <c:pt idx="71">
                  <c:v>44641</c:v>
                </c:pt>
                <c:pt idx="72">
                  <c:v>44655</c:v>
                </c:pt>
                <c:pt idx="73">
                  <c:v>44669</c:v>
                </c:pt>
                <c:pt idx="74">
                  <c:v>44683</c:v>
                </c:pt>
                <c:pt idx="75">
                  <c:v>44697</c:v>
                </c:pt>
                <c:pt idx="76">
                  <c:v>44711</c:v>
                </c:pt>
                <c:pt idx="77">
                  <c:v>44725</c:v>
                </c:pt>
                <c:pt idx="78">
                  <c:v>44739</c:v>
                </c:pt>
                <c:pt idx="79">
                  <c:v>44753</c:v>
                </c:pt>
                <c:pt idx="80">
                  <c:v>44767</c:v>
                </c:pt>
                <c:pt idx="81">
                  <c:v>44781</c:v>
                </c:pt>
                <c:pt idx="82">
                  <c:v>44795</c:v>
                </c:pt>
                <c:pt idx="83">
                  <c:v>44809</c:v>
                </c:pt>
                <c:pt idx="84">
                  <c:v>44823</c:v>
                </c:pt>
                <c:pt idx="85">
                  <c:v>44837</c:v>
                </c:pt>
                <c:pt idx="86">
                  <c:v>44851</c:v>
                </c:pt>
                <c:pt idx="87">
                  <c:v>44865</c:v>
                </c:pt>
                <c:pt idx="88">
                  <c:v>44879</c:v>
                </c:pt>
                <c:pt idx="89">
                  <c:v>44893</c:v>
                </c:pt>
                <c:pt idx="90">
                  <c:v>44907</c:v>
                </c:pt>
                <c:pt idx="91">
                  <c:v>44921</c:v>
                </c:pt>
                <c:pt idx="92">
                  <c:v>44935</c:v>
                </c:pt>
                <c:pt idx="93">
                  <c:v>44949</c:v>
                </c:pt>
                <c:pt idx="94">
                  <c:v>44963</c:v>
                </c:pt>
                <c:pt idx="95">
                  <c:v>44977</c:v>
                </c:pt>
                <c:pt idx="96">
                  <c:v>44991</c:v>
                </c:pt>
                <c:pt idx="97">
                  <c:v>45005</c:v>
                </c:pt>
                <c:pt idx="98">
                  <c:v>45019</c:v>
                </c:pt>
                <c:pt idx="99">
                  <c:v>45033</c:v>
                </c:pt>
                <c:pt idx="100">
                  <c:v>45047</c:v>
                </c:pt>
                <c:pt idx="101">
                  <c:v>45061</c:v>
                </c:pt>
                <c:pt idx="102">
                  <c:v>45075</c:v>
                </c:pt>
                <c:pt idx="103">
                  <c:v>45089</c:v>
                </c:pt>
                <c:pt idx="104">
                  <c:v>45103</c:v>
                </c:pt>
                <c:pt idx="105">
                  <c:v>45117</c:v>
                </c:pt>
                <c:pt idx="106">
                  <c:v>45131</c:v>
                </c:pt>
                <c:pt idx="107">
                  <c:v>45145</c:v>
                </c:pt>
                <c:pt idx="108">
                  <c:v>45159</c:v>
                </c:pt>
                <c:pt idx="109">
                  <c:v>45173</c:v>
                </c:pt>
                <c:pt idx="110">
                  <c:v>45187</c:v>
                </c:pt>
                <c:pt idx="111">
                  <c:v>45201</c:v>
                </c:pt>
                <c:pt idx="112">
                  <c:v>45215</c:v>
                </c:pt>
                <c:pt idx="113">
                  <c:v>45229</c:v>
                </c:pt>
                <c:pt idx="114">
                  <c:v>45243</c:v>
                </c:pt>
                <c:pt idx="115">
                  <c:v>45257</c:v>
                </c:pt>
                <c:pt idx="116">
                  <c:v>45271</c:v>
                </c:pt>
                <c:pt idx="117">
                  <c:v>45285</c:v>
                </c:pt>
                <c:pt idx="118">
                  <c:v>45299</c:v>
                </c:pt>
                <c:pt idx="119">
                  <c:v>45313</c:v>
                </c:pt>
                <c:pt idx="120">
                  <c:v>45327</c:v>
                </c:pt>
                <c:pt idx="121">
                  <c:v>45341</c:v>
                </c:pt>
                <c:pt idx="122">
                  <c:v>45355</c:v>
                </c:pt>
                <c:pt idx="123">
                  <c:v>45369</c:v>
                </c:pt>
                <c:pt idx="124">
                  <c:v>45383</c:v>
                </c:pt>
                <c:pt idx="125">
                  <c:v>45397</c:v>
                </c:pt>
                <c:pt idx="126">
                  <c:v>45411</c:v>
                </c:pt>
                <c:pt idx="127">
                  <c:v>45425</c:v>
                </c:pt>
                <c:pt idx="128">
                  <c:v>45439</c:v>
                </c:pt>
                <c:pt idx="129">
                  <c:v>45453</c:v>
                </c:pt>
                <c:pt idx="130">
                  <c:v>45467</c:v>
                </c:pt>
                <c:pt idx="131">
                  <c:v>45481</c:v>
                </c:pt>
                <c:pt idx="132">
                  <c:v>45495</c:v>
                </c:pt>
                <c:pt idx="133">
                  <c:v>45509</c:v>
                </c:pt>
                <c:pt idx="134">
                  <c:v>45523</c:v>
                </c:pt>
                <c:pt idx="135">
                  <c:v>45537</c:v>
                </c:pt>
                <c:pt idx="136">
                  <c:v>45551</c:v>
                </c:pt>
                <c:pt idx="137">
                  <c:v>45565</c:v>
                </c:pt>
                <c:pt idx="138">
                  <c:v>45579</c:v>
                </c:pt>
                <c:pt idx="139">
                  <c:v>45593</c:v>
                </c:pt>
                <c:pt idx="140">
                  <c:v>45607</c:v>
                </c:pt>
                <c:pt idx="141">
                  <c:v>45621</c:v>
                </c:pt>
                <c:pt idx="142">
                  <c:v>45635</c:v>
                </c:pt>
                <c:pt idx="143">
                  <c:v>45649</c:v>
                </c:pt>
                <c:pt idx="144">
                  <c:v>45663</c:v>
                </c:pt>
                <c:pt idx="145">
                  <c:v>45677</c:v>
                </c:pt>
                <c:pt idx="146">
                  <c:v>45691</c:v>
                </c:pt>
                <c:pt idx="147">
                  <c:v>45705</c:v>
                </c:pt>
                <c:pt idx="148">
                  <c:v>45719</c:v>
                </c:pt>
                <c:pt idx="149">
                  <c:v>45733</c:v>
                </c:pt>
                <c:pt idx="150">
                  <c:v>45747</c:v>
                </c:pt>
                <c:pt idx="151">
                  <c:v>45761</c:v>
                </c:pt>
                <c:pt idx="152">
                  <c:v>45775</c:v>
                </c:pt>
                <c:pt idx="153">
                  <c:v>45789</c:v>
                </c:pt>
                <c:pt idx="154">
                  <c:v>45803</c:v>
                </c:pt>
                <c:pt idx="155">
                  <c:v>45817</c:v>
                </c:pt>
                <c:pt idx="156">
                  <c:v>45831</c:v>
                </c:pt>
                <c:pt idx="157">
                  <c:v>45845</c:v>
                </c:pt>
                <c:pt idx="158">
                  <c:v>45859</c:v>
                </c:pt>
                <c:pt idx="159">
                  <c:v>45873</c:v>
                </c:pt>
                <c:pt idx="160">
                  <c:v>45887</c:v>
                </c:pt>
                <c:pt idx="161">
                  <c:v>45901</c:v>
                </c:pt>
                <c:pt idx="162">
                  <c:v>45915</c:v>
                </c:pt>
                <c:pt idx="163">
                  <c:v>45929</c:v>
                </c:pt>
                <c:pt idx="164">
                  <c:v>45943</c:v>
                </c:pt>
                <c:pt idx="165">
                  <c:v>45957</c:v>
                </c:pt>
                <c:pt idx="166">
                  <c:v>45971</c:v>
                </c:pt>
                <c:pt idx="167">
                  <c:v>45985</c:v>
                </c:pt>
                <c:pt idx="168">
                  <c:v>45999</c:v>
                </c:pt>
                <c:pt idx="169">
                  <c:v>46013</c:v>
                </c:pt>
                <c:pt idx="170">
                  <c:v>46027</c:v>
                </c:pt>
                <c:pt idx="171">
                  <c:v>46041</c:v>
                </c:pt>
                <c:pt idx="172">
                  <c:v>46055</c:v>
                </c:pt>
                <c:pt idx="173">
                  <c:v>46069</c:v>
                </c:pt>
                <c:pt idx="174">
                  <c:v>46083</c:v>
                </c:pt>
                <c:pt idx="175">
                  <c:v>46097</c:v>
                </c:pt>
                <c:pt idx="176">
                  <c:v>46111</c:v>
                </c:pt>
                <c:pt idx="177">
                  <c:v>46125</c:v>
                </c:pt>
                <c:pt idx="178">
                  <c:v>46139</c:v>
                </c:pt>
                <c:pt idx="179">
                  <c:v>46153</c:v>
                </c:pt>
                <c:pt idx="180">
                  <c:v>46167</c:v>
                </c:pt>
                <c:pt idx="181">
                  <c:v>46181</c:v>
                </c:pt>
                <c:pt idx="182">
                  <c:v>46195</c:v>
                </c:pt>
                <c:pt idx="183">
                  <c:v>46209</c:v>
                </c:pt>
                <c:pt idx="184">
                  <c:v>46223</c:v>
                </c:pt>
                <c:pt idx="185">
                  <c:v>46237</c:v>
                </c:pt>
                <c:pt idx="186">
                  <c:v>46251</c:v>
                </c:pt>
                <c:pt idx="187">
                  <c:v>46265</c:v>
                </c:pt>
                <c:pt idx="188">
                  <c:v>46279</c:v>
                </c:pt>
                <c:pt idx="189">
                  <c:v>46293</c:v>
                </c:pt>
                <c:pt idx="190">
                  <c:v>46307</c:v>
                </c:pt>
                <c:pt idx="191">
                  <c:v>46321</c:v>
                </c:pt>
                <c:pt idx="192">
                  <c:v>46335</c:v>
                </c:pt>
                <c:pt idx="193">
                  <c:v>46349</c:v>
                </c:pt>
                <c:pt idx="194">
                  <c:v>46363</c:v>
                </c:pt>
                <c:pt idx="195">
                  <c:v>46377</c:v>
                </c:pt>
                <c:pt idx="196">
                  <c:v>46391</c:v>
                </c:pt>
                <c:pt idx="197">
                  <c:v>46405</c:v>
                </c:pt>
                <c:pt idx="198">
                  <c:v>46435</c:v>
                </c:pt>
                <c:pt idx="199">
                  <c:v>46465</c:v>
                </c:pt>
                <c:pt idx="200">
                  <c:v>46495</c:v>
                </c:pt>
                <c:pt idx="201">
                  <c:v>46525</c:v>
                </c:pt>
                <c:pt idx="202">
                  <c:v>46555</c:v>
                </c:pt>
                <c:pt idx="203">
                  <c:v>46585</c:v>
                </c:pt>
                <c:pt idx="204">
                  <c:v>46615</c:v>
                </c:pt>
                <c:pt idx="205">
                  <c:v>46645</c:v>
                </c:pt>
                <c:pt idx="206">
                  <c:v>46675</c:v>
                </c:pt>
                <c:pt idx="207">
                  <c:v>46705</c:v>
                </c:pt>
                <c:pt idx="208">
                  <c:v>46735</c:v>
                </c:pt>
                <c:pt idx="209">
                  <c:v>46765</c:v>
                </c:pt>
                <c:pt idx="210">
                  <c:v>46795</c:v>
                </c:pt>
                <c:pt idx="211">
                  <c:v>46825</c:v>
                </c:pt>
                <c:pt idx="212">
                  <c:v>46855</c:v>
                </c:pt>
                <c:pt idx="213">
                  <c:v>46885</c:v>
                </c:pt>
                <c:pt idx="214">
                  <c:v>46915</c:v>
                </c:pt>
                <c:pt idx="215">
                  <c:v>46945</c:v>
                </c:pt>
                <c:pt idx="216">
                  <c:v>46975</c:v>
                </c:pt>
                <c:pt idx="217">
                  <c:v>47005</c:v>
                </c:pt>
                <c:pt idx="218">
                  <c:v>47035</c:v>
                </c:pt>
                <c:pt idx="219">
                  <c:v>47065</c:v>
                </c:pt>
                <c:pt idx="220">
                  <c:v>47095</c:v>
                </c:pt>
                <c:pt idx="221">
                  <c:v>47125</c:v>
                </c:pt>
                <c:pt idx="222">
                  <c:v>47155</c:v>
                </c:pt>
                <c:pt idx="223">
                  <c:v>47185</c:v>
                </c:pt>
                <c:pt idx="224">
                  <c:v>47215</c:v>
                </c:pt>
                <c:pt idx="225">
                  <c:v>47245</c:v>
                </c:pt>
                <c:pt idx="226">
                  <c:v>47275</c:v>
                </c:pt>
                <c:pt idx="227">
                  <c:v>47305</c:v>
                </c:pt>
                <c:pt idx="228">
                  <c:v>47335</c:v>
                </c:pt>
                <c:pt idx="229">
                  <c:v>47365</c:v>
                </c:pt>
                <c:pt idx="230">
                  <c:v>47395</c:v>
                </c:pt>
                <c:pt idx="231">
                  <c:v>47425</c:v>
                </c:pt>
                <c:pt idx="232">
                  <c:v>47455</c:v>
                </c:pt>
                <c:pt idx="233">
                  <c:v>47485</c:v>
                </c:pt>
                <c:pt idx="234">
                  <c:v>47515</c:v>
                </c:pt>
                <c:pt idx="235">
                  <c:v>47545</c:v>
                </c:pt>
                <c:pt idx="236">
                  <c:v>47575</c:v>
                </c:pt>
                <c:pt idx="237">
                  <c:v>47605</c:v>
                </c:pt>
                <c:pt idx="238">
                  <c:v>47635</c:v>
                </c:pt>
                <c:pt idx="239">
                  <c:v>47665</c:v>
                </c:pt>
                <c:pt idx="240">
                  <c:v>47695</c:v>
                </c:pt>
                <c:pt idx="241">
                  <c:v>47725</c:v>
                </c:pt>
                <c:pt idx="242">
                  <c:v>47755</c:v>
                </c:pt>
                <c:pt idx="243">
                  <c:v>47785</c:v>
                </c:pt>
                <c:pt idx="244">
                  <c:v>47815</c:v>
                </c:pt>
                <c:pt idx="245">
                  <c:v>47845</c:v>
                </c:pt>
                <c:pt idx="246">
                  <c:v>47875</c:v>
                </c:pt>
                <c:pt idx="247">
                  <c:v>47905</c:v>
                </c:pt>
                <c:pt idx="248">
                  <c:v>47935</c:v>
                </c:pt>
                <c:pt idx="249">
                  <c:v>47965</c:v>
                </c:pt>
                <c:pt idx="250">
                  <c:v>47995</c:v>
                </c:pt>
                <c:pt idx="251">
                  <c:v>48025</c:v>
                </c:pt>
                <c:pt idx="252">
                  <c:v>48055</c:v>
                </c:pt>
                <c:pt idx="253">
                  <c:v>48085</c:v>
                </c:pt>
                <c:pt idx="254">
                  <c:v>48115</c:v>
                </c:pt>
                <c:pt idx="255">
                  <c:v>48145</c:v>
                </c:pt>
                <c:pt idx="256">
                  <c:v>48175</c:v>
                </c:pt>
                <c:pt idx="257">
                  <c:v>48205</c:v>
                </c:pt>
                <c:pt idx="258">
                  <c:v>48235</c:v>
                </c:pt>
                <c:pt idx="259">
                  <c:v>48265</c:v>
                </c:pt>
                <c:pt idx="260">
                  <c:v>48295</c:v>
                </c:pt>
                <c:pt idx="261">
                  <c:v>48325</c:v>
                </c:pt>
                <c:pt idx="262">
                  <c:v>48355</c:v>
                </c:pt>
                <c:pt idx="263">
                  <c:v>48385</c:v>
                </c:pt>
                <c:pt idx="264">
                  <c:v>48415</c:v>
                </c:pt>
                <c:pt idx="265">
                  <c:v>48445</c:v>
                </c:pt>
                <c:pt idx="266">
                  <c:v>48475</c:v>
                </c:pt>
                <c:pt idx="267">
                  <c:v>48505</c:v>
                </c:pt>
                <c:pt idx="268">
                  <c:v>48535</c:v>
                </c:pt>
                <c:pt idx="269">
                  <c:v>48565</c:v>
                </c:pt>
                <c:pt idx="270">
                  <c:v>48595</c:v>
                </c:pt>
                <c:pt idx="271">
                  <c:v>48625</c:v>
                </c:pt>
                <c:pt idx="272">
                  <c:v>48655</c:v>
                </c:pt>
                <c:pt idx="273">
                  <c:v>48685</c:v>
                </c:pt>
                <c:pt idx="274">
                  <c:v>48715</c:v>
                </c:pt>
                <c:pt idx="275">
                  <c:v>48745</c:v>
                </c:pt>
                <c:pt idx="276">
                  <c:v>48775</c:v>
                </c:pt>
                <c:pt idx="277">
                  <c:v>48805</c:v>
                </c:pt>
                <c:pt idx="278">
                  <c:v>48835</c:v>
                </c:pt>
                <c:pt idx="279">
                  <c:v>48865</c:v>
                </c:pt>
                <c:pt idx="280">
                  <c:v>48895</c:v>
                </c:pt>
                <c:pt idx="281">
                  <c:v>48925</c:v>
                </c:pt>
                <c:pt idx="282">
                  <c:v>48955</c:v>
                </c:pt>
                <c:pt idx="283">
                  <c:v>48985</c:v>
                </c:pt>
                <c:pt idx="284">
                  <c:v>49015</c:v>
                </c:pt>
                <c:pt idx="285">
                  <c:v>49045</c:v>
                </c:pt>
                <c:pt idx="286">
                  <c:v>49075</c:v>
                </c:pt>
                <c:pt idx="287">
                  <c:v>49105</c:v>
                </c:pt>
                <c:pt idx="288">
                  <c:v>49135</c:v>
                </c:pt>
                <c:pt idx="289">
                  <c:v>49165</c:v>
                </c:pt>
                <c:pt idx="290">
                  <c:v>49195</c:v>
                </c:pt>
                <c:pt idx="291">
                  <c:v>49225</c:v>
                </c:pt>
                <c:pt idx="292">
                  <c:v>49255</c:v>
                </c:pt>
                <c:pt idx="293">
                  <c:v>49285</c:v>
                </c:pt>
                <c:pt idx="294">
                  <c:v>49315</c:v>
                </c:pt>
                <c:pt idx="295">
                  <c:v>49345</c:v>
                </c:pt>
              </c:numCache>
            </c:numRef>
          </c:cat>
          <c:val>
            <c:numRef>
              <c:f>USDOisCurve!$O$2:$O$297</c:f>
              <c:numCache>
                <c:formatCode>0.00%</c:formatCode>
                <c:ptCount val="296"/>
                <c:pt idx="0">
                  <c:v>1.1322829031789217E-2</c:v>
                </c:pt>
                <c:pt idx="1">
                  <c:v>1.1317534722224727E-2</c:v>
                </c:pt>
                <c:pt idx="2">
                  <c:v>1.1312098125679237E-2</c:v>
                </c:pt>
                <c:pt idx="3">
                  <c:v>1.1305217531433209E-2</c:v>
                </c:pt>
                <c:pt idx="4">
                  <c:v>1.1303341006045511E-2</c:v>
                </c:pt>
                <c:pt idx="5">
                  <c:v>1.1298769649387776E-2</c:v>
                </c:pt>
                <c:pt idx="6">
                  <c:v>1.1292674508439468E-2</c:v>
                </c:pt>
                <c:pt idx="7">
                  <c:v>1.1659766193854051E-2</c:v>
                </c:pt>
                <c:pt idx="8">
                  <c:v>1.2149229811191455E-2</c:v>
                </c:pt>
                <c:pt idx="9">
                  <c:v>1.2149229811191455E-2</c:v>
                </c:pt>
                <c:pt idx="10">
                  <c:v>1.2149229811191455E-2</c:v>
                </c:pt>
                <c:pt idx="11">
                  <c:v>1.2149229811191455E-2</c:v>
                </c:pt>
                <c:pt idx="12">
                  <c:v>1.2149229811197244E-2</c:v>
                </c:pt>
                <c:pt idx="13">
                  <c:v>1.2149229811191455E-2</c:v>
                </c:pt>
                <c:pt idx="14">
                  <c:v>1.2833472333158093E-2</c:v>
                </c:pt>
                <c:pt idx="15">
                  <c:v>1.3020087045241348E-2</c:v>
                </c:pt>
                <c:pt idx="16">
                  <c:v>1.3020087045241348E-2</c:v>
                </c:pt>
                <c:pt idx="17">
                  <c:v>1.3020087045241348E-2</c:v>
                </c:pt>
                <c:pt idx="18">
                  <c:v>1.3020087045241348E-2</c:v>
                </c:pt>
                <c:pt idx="19">
                  <c:v>1.3020087045241348E-2</c:v>
                </c:pt>
                <c:pt idx="20">
                  <c:v>1.3020087045241348E-2</c:v>
                </c:pt>
                <c:pt idx="21">
                  <c:v>1.3020087045241348E-2</c:v>
                </c:pt>
                <c:pt idx="22">
                  <c:v>1.3020087045241348E-2</c:v>
                </c:pt>
                <c:pt idx="23">
                  <c:v>1.3020087045241348E-2</c:v>
                </c:pt>
                <c:pt idx="24">
                  <c:v>1.3020087045241348E-2</c:v>
                </c:pt>
                <c:pt idx="25">
                  <c:v>1.3020087045241348E-2</c:v>
                </c:pt>
                <c:pt idx="26">
                  <c:v>1.3020087045241348E-2</c:v>
                </c:pt>
                <c:pt idx="27">
                  <c:v>1.454150831099851E-2</c:v>
                </c:pt>
                <c:pt idx="28">
                  <c:v>1.4795087149277701E-2</c:v>
                </c:pt>
                <c:pt idx="29">
                  <c:v>1.4795087149277701E-2</c:v>
                </c:pt>
                <c:pt idx="30">
                  <c:v>1.4795087149277701E-2</c:v>
                </c:pt>
                <c:pt idx="31">
                  <c:v>1.4795087149277701E-2</c:v>
                </c:pt>
                <c:pt idx="32">
                  <c:v>1.4795087149277701E-2</c:v>
                </c:pt>
                <c:pt idx="33">
                  <c:v>1.4795087149277701E-2</c:v>
                </c:pt>
                <c:pt idx="34">
                  <c:v>1.4795087149277701E-2</c:v>
                </c:pt>
                <c:pt idx="35">
                  <c:v>1.4795087149277701E-2</c:v>
                </c:pt>
                <c:pt idx="36">
                  <c:v>1.4795087149277701E-2</c:v>
                </c:pt>
                <c:pt idx="37">
                  <c:v>1.4795087149277701E-2</c:v>
                </c:pt>
                <c:pt idx="38">
                  <c:v>1.4795087149277701E-2</c:v>
                </c:pt>
                <c:pt idx="39">
                  <c:v>1.4795087149277701E-2</c:v>
                </c:pt>
                <c:pt idx="40">
                  <c:v>1.4795087149277701E-2</c:v>
                </c:pt>
                <c:pt idx="41">
                  <c:v>1.4795087149277701E-2</c:v>
                </c:pt>
                <c:pt idx="42">
                  <c:v>1.4795087149277701E-2</c:v>
                </c:pt>
                <c:pt idx="43">
                  <c:v>1.4795087149277701E-2</c:v>
                </c:pt>
                <c:pt idx="44">
                  <c:v>1.4795087149277701E-2</c:v>
                </c:pt>
                <c:pt idx="45">
                  <c:v>1.4795087149277701E-2</c:v>
                </c:pt>
                <c:pt idx="46">
                  <c:v>1.4795087149277701E-2</c:v>
                </c:pt>
                <c:pt idx="47">
                  <c:v>1.4795087149277701E-2</c:v>
                </c:pt>
                <c:pt idx="48">
                  <c:v>1.4795087149277701E-2</c:v>
                </c:pt>
                <c:pt idx="49">
                  <c:v>1.4795087149277701E-2</c:v>
                </c:pt>
                <c:pt idx="50">
                  <c:v>1.4795087149277701E-2</c:v>
                </c:pt>
                <c:pt idx="51">
                  <c:v>1.4795087149277701E-2</c:v>
                </c:pt>
                <c:pt idx="52">
                  <c:v>1.4795087149277701E-2</c:v>
                </c:pt>
                <c:pt idx="53">
                  <c:v>1.5732169283976565E-2</c:v>
                </c:pt>
                <c:pt idx="54">
                  <c:v>1.6107011563239855E-2</c:v>
                </c:pt>
                <c:pt idx="55">
                  <c:v>1.6107011563239855E-2</c:v>
                </c:pt>
                <c:pt idx="56">
                  <c:v>1.6107011563245646E-2</c:v>
                </c:pt>
                <c:pt idx="57">
                  <c:v>1.6107011563239855E-2</c:v>
                </c:pt>
                <c:pt idx="58">
                  <c:v>1.6107011563239855E-2</c:v>
                </c:pt>
                <c:pt idx="59">
                  <c:v>1.6107011563239855E-2</c:v>
                </c:pt>
                <c:pt idx="60">
                  <c:v>1.6107011563239855E-2</c:v>
                </c:pt>
                <c:pt idx="61">
                  <c:v>1.6107011563239855E-2</c:v>
                </c:pt>
                <c:pt idx="62">
                  <c:v>1.6107011563239855E-2</c:v>
                </c:pt>
                <c:pt idx="63">
                  <c:v>1.6107011563239855E-2</c:v>
                </c:pt>
                <c:pt idx="64">
                  <c:v>1.6107011563239855E-2</c:v>
                </c:pt>
                <c:pt idx="65">
                  <c:v>1.6107011563239855E-2</c:v>
                </c:pt>
                <c:pt idx="66">
                  <c:v>1.6107011563239855E-2</c:v>
                </c:pt>
                <c:pt idx="67">
                  <c:v>1.6107011563239855E-2</c:v>
                </c:pt>
                <c:pt idx="68">
                  <c:v>1.6107011563239855E-2</c:v>
                </c:pt>
                <c:pt idx="69">
                  <c:v>1.6107011563239855E-2</c:v>
                </c:pt>
                <c:pt idx="70">
                  <c:v>1.6107011563239855E-2</c:v>
                </c:pt>
                <c:pt idx="71">
                  <c:v>1.6107011563239855E-2</c:v>
                </c:pt>
                <c:pt idx="72">
                  <c:v>1.6107011563239855E-2</c:v>
                </c:pt>
                <c:pt idx="73">
                  <c:v>1.6107011563239855E-2</c:v>
                </c:pt>
                <c:pt idx="74">
                  <c:v>1.6107011563239855E-2</c:v>
                </c:pt>
                <c:pt idx="75">
                  <c:v>1.6107011563239855E-2</c:v>
                </c:pt>
                <c:pt idx="76">
                  <c:v>1.6107011563239855E-2</c:v>
                </c:pt>
                <c:pt idx="77">
                  <c:v>1.6107011563239855E-2</c:v>
                </c:pt>
                <c:pt idx="78">
                  <c:v>1.6107011563239855E-2</c:v>
                </c:pt>
                <c:pt idx="79">
                  <c:v>1.6875443343517458E-2</c:v>
                </c:pt>
                <c:pt idx="80">
                  <c:v>1.790005426042978E-2</c:v>
                </c:pt>
                <c:pt idx="81">
                  <c:v>1.7900054260435568E-2</c:v>
                </c:pt>
                <c:pt idx="82">
                  <c:v>1.790005426042978E-2</c:v>
                </c:pt>
                <c:pt idx="83">
                  <c:v>1.7900054260435568E-2</c:v>
                </c:pt>
                <c:pt idx="84">
                  <c:v>1.7900054260435568E-2</c:v>
                </c:pt>
                <c:pt idx="85">
                  <c:v>1.790005426042978E-2</c:v>
                </c:pt>
                <c:pt idx="86">
                  <c:v>1.7900054260435568E-2</c:v>
                </c:pt>
                <c:pt idx="87">
                  <c:v>1.7900054260435568E-2</c:v>
                </c:pt>
                <c:pt idx="88">
                  <c:v>1.7900054260435568E-2</c:v>
                </c:pt>
                <c:pt idx="89">
                  <c:v>1.7900054260435568E-2</c:v>
                </c:pt>
                <c:pt idx="90">
                  <c:v>1.790005426042978E-2</c:v>
                </c:pt>
                <c:pt idx="91">
                  <c:v>1.7900054260435568E-2</c:v>
                </c:pt>
                <c:pt idx="92">
                  <c:v>1.7900054260435568E-2</c:v>
                </c:pt>
                <c:pt idx="93">
                  <c:v>1.7900054260435568E-2</c:v>
                </c:pt>
                <c:pt idx="94">
                  <c:v>1.7900054260435568E-2</c:v>
                </c:pt>
                <c:pt idx="95">
                  <c:v>1.790005426042978E-2</c:v>
                </c:pt>
                <c:pt idx="96">
                  <c:v>1.790005426042978E-2</c:v>
                </c:pt>
                <c:pt idx="97">
                  <c:v>1.790005426042978E-2</c:v>
                </c:pt>
                <c:pt idx="98">
                  <c:v>1.7900054260435568E-2</c:v>
                </c:pt>
                <c:pt idx="99">
                  <c:v>1.7900054260435568E-2</c:v>
                </c:pt>
                <c:pt idx="100">
                  <c:v>1.790005426042978E-2</c:v>
                </c:pt>
                <c:pt idx="101">
                  <c:v>1.7900054260435568E-2</c:v>
                </c:pt>
                <c:pt idx="102">
                  <c:v>1.790005426042978E-2</c:v>
                </c:pt>
                <c:pt idx="103">
                  <c:v>1.7900054260435568E-2</c:v>
                </c:pt>
                <c:pt idx="104">
                  <c:v>1.7900054260435568E-2</c:v>
                </c:pt>
                <c:pt idx="105">
                  <c:v>1.7900054260435568E-2</c:v>
                </c:pt>
                <c:pt idx="106">
                  <c:v>1.790005426042978E-2</c:v>
                </c:pt>
                <c:pt idx="107">
                  <c:v>1.7900054260435568E-2</c:v>
                </c:pt>
                <c:pt idx="108">
                  <c:v>1.7900054260435568E-2</c:v>
                </c:pt>
                <c:pt idx="109">
                  <c:v>1.790005426042978E-2</c:v>
                </c:pt>
                <c:pt idx="110">
                  <c:v>1.790005426042978E-2</c:v>
                </c:pt>
                <c:pt idx="111">
                  <c:v>1.7900054260435568E-2</c:v>
                </c:pt>
                <c:pt idx="112">
                  <c:v>1.7900054260435568E-2</c:v>
                </c:pt>
                <c:pt idx="113">
                  <c:v>1.790005426042978E-2</c:v>
                </c:pt>
                <c:pt idx="114">
                  <c:v>1.7900054260435568E-2</c:v>
                </c:pt>
                <c:pt idx="115">
                  <c:v>1.7900054260435568E-2</c:v>
                </c:pt>
                <c:pt idx="116">
                  <c:v>1.7900054260435568E-2</c:v>
                </c:pt>
                <c:pt idx="117">
                  <c:v>1.7900054260435568E-2</c:v>
                </c:pt>
                <c:pt idx="118">
                  <c:v>1.790005426042978E-2</c:v>
                </c:pt>
                <c:pt idx="119">
                  <c:v>1.7900054260435568E-2</c:v>
                </c:pt>
                <c:pt idx="120">
                  <c:v>1.7900054260435568E-2</c:v>
                </c:pt>
                <c:pt idx="121">
                  <c:v>1.7900054260435568E-2</c:v>
                </c:pt>
                <c:pt idx="122">
                  <c:v>1.790005426042978E-2</c:v>
                </c:pt>
                <c:pt idx="123">
                  <c:v>1.790005426042978E-2</c:v>
                </c:pt>
                <c:pt idx="124">
                  <c:v>1.790005426042978E-2</c:v>
                </c:pt>
                <c:pt idx="125">
                  <c:v>1.7900054260435568E-2</c:v>
                </c:pt>
                <c:pt idx="126">
                  <c:v>1.7900054260435568E-2</c:v>
                </c:pt>
                <c:pt idx="127">
                  <c:v>1.7900054260435568E-2</c:v>
                </c:pt>
                <c:pt idx="128">
                  <c:v>1.790005426042978E-2</c:v>
                </c:pt>
                <c:pt idx="129">
                  <c:v>1.7900054260435568E-2</c:v>
                </c:pt>
                <c:pt idx="130">
                  <c:v>1.7900054260435568E-2</c:v>
                </c:pt>
                <c:pt idx="131">
                  <c:v>1.9293622832636248E-2</c:v>
                </c:pt>
                <c:pt idx="132">
                  <c:v>2.1151830055138716E-2</c:v>
                </c:pt>
                <c:pt idx="133">
                  <c:v>2.1151830055132929E-2</c:v>
                </c:pt>
                <c:pt idx="134">
                  <c:v>2.1151830055138716E-2</c:v>
                </c:pt>
                <c:pt idx="135">
                  <c:v>2.1151830055138716E-2</c:v>
                </c:pt>
                <c:pt idx="136">
                  <c:v>2.1151830055132929E-2</c:v>
                </c:pt>
                <c:pt idx="137">
                  <c:v>2.1151830055138716E-2</c:v>
                </c:pt>
                <c:pt idx="138">
                  <c:v>2.1151830055138716E-2</c:v>
                </c:pt>
                <c:pt idx="139">
                  <c:v>2.1151830055138716E-2</c:v>
                </c:pt>
                <c:pt idx="140">
                  <c:v>2.1151830055138716E-2</c:v>
                </c:pt>
                <c:pt idx="141">
                  <c:v>2.1151830055138716E-2</c:v>
                </c:pt>
                <c:pt idx="142">
                  <c:v>2.1151830055132929E-2</c:v>
                </c:pt>
                <c:pt idx="143">
                  <c:v>2.1151830055138716E-2</c:v>
                </c:pt>
                <c:pt idx="144">
                  <c:v>2.1151830055138716E-2</c:v>
                </c:pt>
                <c:pt idx="145">
                  <c:v>2.1151830055132929E-2</c:v>
                </c:pt>
                <c:pt idx="146">
                  <c:v>2.1151830055132929E-2</c:v>
                </c:pt>
                <c:pt idx="147">
                  <c:v>2.1151830055138716E-2</c:v>
                </c:pt>
                <c:pt idx="148">
                  <c:v>2.1151830055132929E-2</c:v>
                </c:pt>
                <c:pt idx="149">
                  <c:v>2.1151830055138716E-2</c:v>
                </c:pt>
                <c:pt idx="150">
                  <c:v>2.1151830055138716E-2</c:v>
                </c:pt>
                <c:pt idx="151">
                  <c:v>2.1151830055138716E-2</c:v>
                </c:pt>
                <c:pt idx="152">
                  <c:v>2.1151830055132929E-2</c:v>
                </c:pt>
                <c:pt idx="153">
                  <c:v>2.1151830055138716E-2</c:v>
                </c:pt>
                <c:pt idx="154">
                  <c:v>2.1151830055138716E-2</c:v>
                </c:pt>
                <c:pt idx="155">
                  <c:v>2.1151830055132929E-2</c:v>
                </c:pt>
                <c:pt idx="156">
                  <c:v>2.1151830055138716E-2</c:v>
                </c:pt>
                <c:pt idx="157">
                  <c:v>2.1151830055138716E-2</c:v>
                </c:pt>
                <c:pt idx="158">
                  <c:v>2.1151830055138716E-2</c:v>
                </c:pt>
                <c:pt idx="159">
                  <c:v>2.1151830055132929E-2</c:v>
                </c:pt>
                <c:pt idx="160">
                  <c:v>2.1151830055138716E-2</c:v>
                </c:pt>
                <c:pt idx="161">
                  <c:v>2.1151830055138716E-2</c:v>
                </c:pt>
                <c:pt idx="162">
                  <c:v>2.1151830055132929E-2</c:v>
                </c:pt>
                <c:pt idx="163">
                  <c:v>2.1151830055132929E-2</c:v>
                </c:pt>
                <c:pt idx="164">
                  <c:v>2.1151830055138716E-2</c:v>
                </c:pt>
                <c:pt idx="165">
                  <c:v>2.1151830055138716E-2</c:v>
                </c:pt>
                <c:pt idx="166">
                  <c:v>2.1151830055132929E-2</c:v>
                </c:pt>
                <c:pt idx="167">
                  <c:v>2.1151830055138716E-2</c:v>
                </c:pt>
                <c:pt idx="168">
                  <c:v>2.1151830055138716E-2</c:v>
                </c:pt>
                <c:pt idx="169">
                  <c:v>2.1151830055132929E-2</c:v>
                </c:pt>
                <c:pt idx="170">
                  <c:v>2.1151830055138716E-2</c:v>
                </c:pt>
                <c:pt idx="171">
                  <c:v>2.1151830055138716E-2</c:v>
                </c:pt>
                <c:pt idx="172">
                  <c:v>2.1151830055132929E-2</c:v>
                </c:pt>
                <c:pt idx="173">
                  <c:v>2.1151830055132929E-2</c:v>
                </c:pt>
                <c:pt idx="174">
                  <c:v>2.1151830055138716E-2</c:v>
                </c:pt>
                <c:pt idx="175">
                  <c:v>2.1151830055138716E-2</c:v>
                </c:pt>
                <c:pt idx="176">
                  <c:v>2.1151830055138716E-2</c:v>
                </c:pt>
                <c:pt idx="177">
                  <c:v>2.1151830055132929E-2</c:v>
                </c:pt>
                <c:pt idx="178">
                  <c:v>2.1151830055138716E-2</c:v>
                </c:pt>
                <c:pt idx="179">
                  <c:v>2.1151830055138716E-2</c:v>
                </c:pt>
                <c:pt idx="180">
                  <c:v>2.1151830055132929E-2</c:v>
                </c:pt>
                <c:pt idx="181">
                  <c:v>2.1151830055138716E-2</c:v>
                </c:pt>
                <c:pt idx="182">
                  <c:v>2.1151830055132929E-2</c:v>
                </c:pt>
                <c:pt idx="183">
                  <c:v>2.1151830055132929E-2</c:v>
                </c:pt>
                <c:pt idx="184">
                  <c:v>2.1151830055138716E-2</c:v>
                </c:pt>
                <c:pt idx="185">
                  <c:v>2.1151830055138716E-2</c:v>
                </c:pt>
                <c:pt idx="186">
                  <c:v>2.1151830055138716E-2</c:v>
                </c:pt>
                <c:pt idx="187">
                  <c:v>2.1151830055132929E-2</c:v>
                </c:pt>
                <c:pt idx="188">
                  <c:v>2.1151830055138716E-2</c:v>
                </c:pt>
                <c:pt idx="189">
                  <c:v>2.1151830055138716E-2</c:v>
                </c:pt>
                <c:pt idx="190">
                  <c:v>2.1151830055132929E-2</c:v>
                </c:pt>
                <c:pt idx="191">
                  <c:v>2.1151830055138716E-2</c:v>
                </c:pt>
                <c:pt idx="192">
                  <c:v>2.1151830055138716E-2</c:v>
                </c:pt>
                <c:pt idx="193">
                  <c:v>2.1151830055138716E-2</c:v>
                </c:pt>
                <c:pt idx="194">
                  <c:v>2.1151830055138716E-2</c:v>
                </c:pt>
                <c:pt idx="195">
                  <c:v>2.1151830055132929E-2</c:v>
                </c:pt>
                <c:pt idx="196">
                  <c:v>2.1151830055138716E-2</c:v>
                </c:pt>
                <c:pt idx="197">
                  <c:v>2.1151830055132929E-2</c:v>
                </c:pt>
                <c:pt idx="198">
                  <c:v>2.1161636459438249E-2</c:v>
                </c:pt>
                <c:pt idx="199">
                  <c:v>2.1161636459438249E-2</c:v>
                </c:pt>
                <c:pt idx="200">
                  <c:v>2.1161636459438249E-2</c:v>
                </c:pt>
                <c:pt idx="201">
                  <c:v>2.1161636459438249E-2</c:v>
                </c:pt>
                <c:pt idx="202">
                  <c:v>2.1161636459438249E-2</c:v>
                </c:pt>
                <c:pt idx="203">
                  <c:v>2.1161636459438249E-2</c:v>
                </c:pt>
                <c:pt idx="204">
                  <c:v>2.1161636459438249E-2</c:v>
                </c:pt>
                <c:pt idx="205">
                  <c:v>2.1161636459438249E-2</c:v>
                </c:pt>
                <c:pt idx="206">
                  <c:v>2.1161636459438249E-2</c:v>
                </c:pt>
                <c:pt idx="207">
                  <c:v>2.1161636459438249E-2</c:v>
                </c:pt>
                <c:pt idx="208">
                  <c:v>2.1161636459438249E-2</c:v>
                </c:pt>
                <c:pt idx="209">
                  <c:v>2.1161636459438249E-2</c:v>
                </c:pt>
                <c:pt idx="210">
                  <c:v>2.1161636459438249E-2</c:v>
                </c:pt>
                <c:pt idx="211">
                  <c:v>2.1161636459438249E-2</c:v>
                </c:pt>
                <c:pt idx="212">
                  <c:v>2.1161636459438249E-2</c:v>
                </c:pt>
                <c:pt idx="213">
                  <c:v>2.1161636459438249E-2</c:v>
                </c:pt>
                <c:pt idx="214">
                  <c:v>2.1161636459438249E-2</c:v>
                </c:pt>
                <c:pt idx="215">
                  <c:v>2.1161636459440952E-2</c:v>
                </c:pt>
                <c:pt idx="216">
                  <c:v>2.1161636459438249E-2</c:v>
                </c:pt>
                <c:pt idx="217">
                  <c:v>2.1161636459438249E-2</c:v>
                </c:pt>
                <c:pt idx="218">
                  <c:v>2.1161636459438249E-2</c:v>
                </c:pt>
                <c:pt idx="219">
                  <c:v>2.1161636459438249E-2</c:v>
                </c:pt>
                <c:pt idx="220">
                  <c:v>2.1161636459438249E-2</c:v>
                </c:pt>
                <c:pt idx="221">
                  <c:v>2.1161636459438249E-2</c:v>
                </c:pt>
                <c:pt idx="222">
                  <c:v>2.1161636459438249E-2</c:v>
                </c:pt>
                <c:pt idx="223">
                  <c:v>2.1161636459438249E-2</c:v>
                </c:pt>
                <c:pt idx="224">
                  <c:v>2.1161636459438249E-2</c:v>
                </c:pt>
                <c:pt idx="225">
                  <c:v>2.1161636459438249E-2</c:v>
                </c:pt>
                <c:pt idx="226">
                  <c:v>2.1161636459438249E-2</c:v>
                </c:pt>
                <c:pt idx="227">
                  <c:v>2.1268263299588457E-2</c:v>
                </c:pt>
                <c:pt idx="228">
                  <c:v>2.1961360498878275E-2</c:v>
                </c:pt>
                <c:pt idx="229">
                  <c:v>2.1961360498878275E-2</c:v>
                </c:pt>
                <c:pt idx="230">
                  <c:v>2.1961360498878275E-2</c:v>
                </c:pt>
                <c:pt idx="231">
                  <c:v>2.1961360498880977E-2</c:v>
                </c:pt>
                <c:pt idx="232">
                  <c:v>2.1961360498878275E-2</c:v>
                </c:pt>
                <c:pt idx="233">
                  <c:v>2.1961360498878275E-2</c:v>
                </c:pt>
                <c:pt idx="234">
                  <c:v>2.1961360498878275E-2</c:v>
                </c:pt>
                <c:pt idx="235">
                  <c:v>2.1961360498878275E-2</c:v>
                </c:pt>
                <c:pt idx="236">
                  <c:v>2.1961360498878275E-2</c:v>
                </c:pt>
                <c:pt idx="237">
                  <c:v>2.1961360498880977E-2</c:v>
                </c:pt>
                <c:pt idx="238">
                  <c:v>2.1961360498878275E-2</c:v>
                </c:pt>
                <c:pt idx="239">
                  <c:v>2.1961360498880977E-2</c:v>
                </c:pt>
                <c:pt idx="240">
                  <c:v>2.1961360498878275E-2</c:v>
                </c:pt>
                <c:pt idx="241">
                  <c:v>2.1961360498878275E-2</c:v>
                </c:pt>
                <c:pt idx="242">
                  <c:v>2.1961360498878275E-2</c:v>
                </c:pt>
                <c:pt idx="243">
                  <c:v>2.1961360498878275E-2</c:v>
                </c:pt>
                <c:pt idx="244">
                  <c:v>2.1961360498878275E-2</c:v>
                </c:pt>
                <c:pt idx="245">
                  <c:v>2.1961360498878275E-2</c:v>
                </c:pt>
                <c:pt idx="246">
                  <c:v>2.1961360498880977E-2</c:v>
                </c:pt>
                <c:pt idx="247">
                  <c:v>2.1961360498878275E-2</c:v>
                </c:pt>
                <c:pt idx="248">
                  <c:v>2.1961360498880977E-2</c:v>
                </c:pt>
                <c:pt idx="249">
                  <c:v>2.1961360498878275E-2</c:v>
                </c:pt>
                <c:pt idx="250">
                  <c:v>2.1961360498878275E-2</c:v>
                </c:pt>
                <c:pt idx="251">
                  <c:v>2.1961360498878275E-2</c:v>
                </c:pt>
                <c:pt idx="252">
                  <c:v>2.1961360498878275E-2</c:v>
                </c:pt>
                <c:pt idx="253">
                  <c:v>2.1961360498880977E-2</c:v>
                </c:pt>
                <c:pt idx="254">
                  <c:v>2.1961360498878275E-2</c:v>
                </c:pt>
                <c:pt idx="255">
                  <c:v>2.1961360498878275E-2</c:v>
                </c:pt>
                <c:pt idx="256">
                  <c:v>2.1961360498878275E-2</c:v>
                </c:pt>
                <c:pt idx="257">
                  <c:v>2.1961360498878275E-2</c:v>
                </c:pt>
                <c:pt idx="258">
                  <c:v>2.1961360498878275E-2</c:v>
                </c:pt>
                <c:pt idx="259">
                  <c:v>2.1961360498880977E-2</c:v>
                </c:pt>
                <c:pt idx="260">
                  <c:v>2.1961360498878275E-2</c:v>
                </c:pt>
                <c:pt idx="261">
                  <c:v>2.1961360498878275E-2</c:v>
                </c:pt>
                <c:pt idx="262">
                  <c:v>2.1961360498880977E-2</c:v>
                </c:pt>
                <c:pt idx="263">
                  <c:v>2.1961360498878275E-2</c:v>
                </c:pt>
                <c:pt idx="264">
                  <c:v>2.1961360498878275E-2</c:v>
                </c:pt>
                <c:pt idx="265">
                  <c:v>2.1961360498878275E-2</c:v>
                </c:pt>
                <c:pt idx="266">
                  <c:v>2.1961360498880977E-2</c:v>
                </c:pt>
                <c:pt idx="267">
                  <c:v>2.1961360498878275E-2</c:v>
                </c:pt>
                <c:pt idx="268">
                  <c:v>2.1961360498878275E-2</c:v>
                </c:pt>
                <c:pt idx="269">
                  <c:v>2.1961360498878275E-2</c:v>
                </c:pt>
                <c:pt idx="270">
                  <c:v>2.1961360498880977E-2</c:v>
                </c:pt>
                <c:pt idx="271">
                  <c:v>2.1961360498878275E-2</c:v>
                </c:pt>
                <c:pt idx="272">
                  <c:v>2.1961360498880977E-2</c:v>
                </c:pt>
                <c:pt idx="273">
                  <c:v>2.1961360498878275E-2</c:v>
                </c:pt>
                <c:pt idx="274">
                  <c:v>2.1961360498878275E-2</c:v>
                </c:pt>
                <c:pt idx="275">
                  <c:v>2.1961360498880977E-2</c:v>
                </c:pt>
                <c:pt idx="276">
                  <c:v>2.1961360498878275E-2</c:v>
                </c:pt>
                <c:pt idx="277">
                  <c:v>2.1961360498878275E-2</c:v>
                </c:pt>
                <c:pt idx="278">
                  <c:v>2.1961360498880977E-2</c:v>
                </c:pt>
                <c:pt idx="279">
                  <c:v>2.1961360498878275E-2</c:v>
                </c:pt>
                <c:pt idx="280">
                  <c:v>2.1961360498878275E-2</c:v>
                </c:pt>
                <c:pt idx="281">
                  <c:v>2.1961360498878275E-2</c:v>
                </c:pt>
                <c:pt idx="282">
                  <c:v>2.1961360498878275E-2</c:v>
                </c:pt>
                <c:pt idx="283">
                  <c:v>2.1961360498880977E-2</c:v>
                </c:pt>
                <c:pt idx="284">
                  <c:v>2.1961360498878275E-2</c:v>
                </c:pt>
                <c:pt idx="285">
                  <c:v>2.1961360498878275E-2</c:v>
                </c:pt>
                <c:pt idx="286">
                  <c:v>2.1961360498878275E-2</c:v>
                </c:pt>
                <c:pt idx="287">
                  <c:v>2.1961360498878275E-2</c:v>
                </c:pt>
                <c:pt idx="288">
                  <c:v>2.1961360498880977E-2</c:v>
                </c:pt>
                <c:pt idx="289">
                  <c:v>2.1961360498878275E-2</c:v>
                </c:pt>
                <c:pt idx="290">
                  <c:v>2.1961360498878275E-2</c:v>
                </c:pt>
                <c:pt idx="291">
                  <c:v>2.1961360498878275E-2</c:v>
                </c:pt>
                <c:pt idx="292">
                  <c:v>2.1961360498880977E-2</c:v>
                </c:pt>
                <c:pt idx="293">
                  <c:v>2.1961360498878275E-2</c:v>
                </c:pt>
                <c:pt idx="294">
                  <c:v>2.1961360498878275E-2</c:v>
                </c:pt>
                <c:pt idx="295">
                  <c:v>2.1961360498878275E-2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E-41CB-943E-41565583D7F7}"/>
            </c:ext>
          </c:extLst>
        </c:ser>
        <c:ser>
          <c:idx val="2"/>
          <c:order val="1"/>
          <c:tx>
            <c:strRef>
              <c:f>USDOisCurve!$P$1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USDOisCurve!$M$2:$M$297</c:f>
              <c:numCache>
                <c:formatCode>m/d/yyyy</c:formatCode>
                <c:ptCount val="296"/>
                <c:pt idx="0">
                  <c:v>43647</c:v>
                </c:pt>
                <c:pt idx="1">
                  <c:v>43661</c:v>
                </c:pt>
                <c:pt idx="2">
                  <c:v>43675</c:v>
                </c:pt>
                <c:pt idx="3">
                  <c:v>43689</c:v>
                </c:pt>
                <c:pt idx="4">
                  <c:v>43703</c:v>
                </c:pt>
                <c:pt idx="5">
                  <c:v>43717</c:v>
                </c:pt>
                <c:pt idx="6">
                  <c:v>43731</c:v>
                </c:pt>
                <c:pt idx="7">
                  <c:v>43745</c:v>
                </c:pt>
                <c:pt idx="8">
                  <c:v>43759</c:v>
                </c:pt>
                <c:pt idx="9">
                  <c:v>43773</c:v>
                </c:pt>
                <c:pt idx="10">
                  <c:v>43787</c:v>
                </c:pt>
                <c:pt idx="11">
                  <c:v>43801</c:v>
                </c:pt>
                <c:pt idx="12">
                  <c:v>43815</c:v>
                </c:pt>
                <c:pt idx="13">
                  <c:v>43829</c:v>
                </c:pt>
                <c:pt idx="14">
                  <c:v>43843</c:v>
                </c:pt>
                <c:pt idx="15">
                  <c:v>43857</c:v>
                </c:pt>
                <c:pt idx="16">
                  <c:v>43871</c:v>
                </c:pt>
                <c:pt idx="17">
                  <c:v>43885</c:v>
                </c:pt>
                <c:pt idx="18">
                  <c:v>43899</c:v>
                </c:pt>
                <c:pt idx="19">
                  <c:v>43913</c:v>
                </c:pt>
                <c:pt idx="20">
                  <c:v>43927</c:v>
                </c:pt>
                <c:pt idx="21">
                  <c:v>43941</c:v>
                </c:pt>
                <c:pt idx="22">
                  <c:v>43955</c:v>
                </c:pt>
                <c:pt idx="23">
                  <c:v>43969</c:v>
                </c:pt>
                <c:pt idx="24">
                  <c:v>43983</c:v>
                </c:pt>
                <c:pt idx="25">
                  <c:v>43997</c:v>
                </c:pt>
                <c:pt idx="26">
                  <c:v>44011</c:v>
                </c:pt>
                <c:pt idx="27">
                  <c:v>44025</c:v>
                </c:pt>
                <c:pt idx="28">
                  <c:v>44039</c:v>
                </c:pt>
                <c:pt idx="29">
                  <c:v>44053</c:v>
                </c:pt>
                <c:pt idx="30">
                  <c:v>44067</c:v>
                </c:pt>
                <c:pt idx="31">
                  <c:v>44081</c:v>
                </c:pt>
                <c:pt idx="32">
                  <c:v>44095</c:v>
                </c:pt>
                <c:pt idx="33">
                  <c:v>44109</c:v>
                </c:pt>
                <c:pt idx="34">
                  <c:v>44123</c:v>
                </c:pt>
                <c:pt idx="35">
                  <c:v>44137</c:v>
                </c:pt>
                <c:pt idx="36">
                  <c:v>44151</c:v>
                </c:pt>
                <c:pt idx="37">
                  <c:v>44165</c:v>
                </c:pt>
                <c:pt idx="38">
                  <c:v>44179</c:v>
                </c:pt>
                <c:pt idx="39">
                  <c:v>44193</c:v>
                </c:pt>
                <c:pt idx="40">
                  <c:v>44207</c:v>
                </c:pt>
                <c:pt idx="41">
                  <c:v>44221</c:v>
                </c:pt>
                <c:pt idx="42">
                  <c:v>44235</c:v>
                </c:pt>
                <c:pt idx="43">
                  <c:v>44249</c:v>
                </c:pt>
                <c:pt idx="44">
                  <c:v>44263</c:v>
                </c:pt>
                <c:pt idx="45">
                  <c:v>44277</c:v>
                </c:pt>
                <c:pt idx="46">
                  <c:v>44291</c:v>
                </c:pt>
                <c:pt idx="47">
                  <c:v>44305</c:v>
                </c:pt>
                <c:pt idx="48">
                  <c:v>44319</c:v>
                </c:pt>
                <c:pt idx="49">
                  <c:v>44333</c:v>
                </c:pt>
                <c:pt idx="50">
                  <c:v>44347</c:v>
                </c:pt>
                <c:pt idx="51">
                  <c:v>44361</c:v>
                </c:pt>
                <c:pt idx="52">
                  <c:v>44375</c:v>
                </c:pt>
                <c:pt idx="53">
                  <c:v>44389</c:v>
                </c:pt>
                <c:pt idx="54">
                  <c:v>44403</c:v>
                </c:pt>
                <c:pt idx="55">
                  <c:v>44417</c:v>
                </c:pt>
                <c:pt idx="56">
                  <c:v>44431</c:v>
                </c:pt>
                <c:pt idx="57">
                  <c:v>44445</c:v>
                </c:pt>
                <c:pt idx="58">
                  <c:v>44459</c:v>
                </c:pt>
                <c:pt idx="59">
                  <c:v>44473</c:v>
                </c:pt>
                <c:pt idx="60">
                  <c:v>44487</c:v>
                </c:pt>
                <c:pt idx="61">
                  <c:v>44501</c:v>
                </c:pt>
                <c:pt idx="62">
                  <c:v>44515</c:v>
                </c:pt>
                <c:pt idx="63">
                  <c:v>44529</c:v>
                </c:pt>
                <c:pt idx="64">
                  <c:v>44543</c:v>
                </c:pt>
                <c:pt idx="65">
                  <c:v>44557</c:v>
                </c:pt>
                <c:pt idx="66">
                  <c:v>44571</c:v>
                </c:pt>
                <c:pt idx="67">
                  <c:v>44585</c:v>
                </c:pt>
                <c:pt idx="68">
                  <c:v>44599</c:v>
                </c:pt>
                <c:pt idx="69">
                  <c:v>44613</c:v>
                </c:pt>
                <c:pt idx="70">
                  <c:v>44627</c:v>
                </c:pt>
                <c:pt idx="71">
                  <c:v>44641</c:v>
                </c:pt>
                <c:pt idx="72">
                  <c:v>44655</c:v>
                </c:pt>
                <c:pt idx="73">
                  <c:v>44669</c:v>
                </c:pt>
                <c:pt idx="74">
                  <c:v>44683</c:v>
                </c:pt>
                <c:pt idx="75">
                  <c:v>44697</c:v>
                </c:pt>
                <c:pt idx="76">
                  <c:v>44711</c:v>
                </c:pt>
                <c:pt idx="77">
                  <c:v>44725</c:v>
                </c:pt>
                <c:pt idx="78">
                  <c:v>44739</c:v>
                </c:pt>
                <c:pt idx="79">
                  <c:v>44753</c:v>
                </c:pt>
                <c:pt idx="80">
                  <c:v>44767</c:v>
                </c:pt>
                <c:pt idx="81">
                  <c:v>44781</c:v>
                </c:pt>
                <c:pt idx="82">
                  <c:v>44795</c:v>
                </c:pt>
                <c:pt idx="83">
                  <c:v>44809</c:v>
                </c:pt>
                <c:pt idx="84">
                  <c:v>44823</c:v>
                </c:pt>
                <c:pt idx="85">
                  <c:v>44837</c:v>
                </c:pt>
                <c:pt idx="86">
                  <c:v>44851</c:v>
                </c:pt>
                <c:pt idx="87">
                  <c:v>44865</c:v>
                </c:pt>
                <c:pt idx="88">
                  <c:v>44879</c:v>
                </c:pt>
                <c:pt idx="89">
                  <c:v>44893</c:v>
                </c:pt>
                <c:pt idx="90">
                  <c:v>44907</c:v>
                </c:pt>
                <c:pt idx="91">
                  <c:v>44921</c:v>
                </c:pt>
                <c:pt idx="92">
                  <c:v>44935</c:v>
                </c:pt>
                <c:pt idx="93">
                  <c:v>44949</c:v>
                </c:pt>
                <c:pt idx="94">
                  <c:v>44963</c:v>
                </c:pt>
                <c:pt idx="95">
                  <c:v>44977</c:v>
                </c:pt>
                <c:pt idx="96">
                  <c:v>44991</c:v>
                </c:pt>
                <c:pt idx="97">
                  <c:v>45005</c:v>
                </c:pt>
                <c:pt idx="98">
                  <c:v>45019</c:v>
                </c:pt>
                <c:pt idx="99">
                  <c:v>45033</c:v>
                </c:pt>
                <c:pt idx="100">
                  <c:v>45047</c:v>
                </c:pt>
                <c:pt idx="101">
                  <c:v>45061</c:v>
                </c:pt>
                <c:pt idx="102">
                  <c:v>45075</c:v>
                </c:pt>
                <c:pt idx="103">
                  <c:v>45089</c:v>
                </c:pt>
                <c:pt idx="104">
                  <c:v>45103</c:v>
                </c:pt>
                <c:pt idx="105">
                  <c:v>45117</c:v>
                </c:pt>
                <c:pt idx="106">
                  <c:v>45131</c:v>
                </c:pt>
                <c:pt idx="107">
                  <c:v>45145</c:v>
                </c:pt>
                <c:pt idx="108">
                  <c:v>45159</c:v>
                </c:pt>
                <c:pt idx="109">
                  <c:v>45173</c:v>
                </c:pt>
                <c:pt idx="110">
                  <c:v>45187</c:v>
                </c:pt>
                <c:pt idx="111">
                  <c:v>45201</c:v>
                </c:pt>
                <c:pt idx="112">
                  <c:v>45215</c:v>
                </c:pt>
                <c:pt idx="113">
                  <c:v>45229</c:v>
                </c:pt>
                <c:pt idx="114">
                  <c:v>45243</c:v>
                </c:pt>
                <c:pt idx="115">
                  <c:v>45257</c:v>
                </c:pt>
                <c:pt idx="116">
                  <c:v>45271</c:v>
                </c:pt>
                <c:pt idx="117">
                  <c:v>45285</c:v>
                </c:pt>
                <c:pt idx="118">
                  <c:v>45299</c:v>
                </c:pt>
                <c:pt idx="119">
                  <c:v>45313</c:v>
                </c:pt>
                <c:pt idx="120">
                  <c:v>45327</c:v>
                </c:pt>
                <c:pt idx="121">
                  <c:v>45341</c:v>
                </c:pt>
                <c:pt idx="122">
                  <c:v>45355</c:v>
                </c:pt>
                <c:pt idx="123">
                  <c:v>45369</c:v>
                </c:pt>
                <c:pt idx="124">
                  <c:v>45383</c:v>
                </c:pt>
                <c:pt idx="125">
                  <c:v>45397</c:v>
                </c:pt>
                <c:pt idx="126">
                  <c:v>45411</c:v>
                </c:pt>
                <c:pt idx="127">
                  <c:v>45425</c:v>
                </c:pt>
                <c:pt idx="128">
                  <c:v>45439</c:v>
                </c:pt>
                <c:pt idx="129">
                  <c:v>45453</c:v>
                </c:pt>
                <c:pt idx="130">
                  <c:v>45467</c:v>
                </c:pt>
                <c:pt idx="131">
                  <c:v>45481</c:v>
                </c:pt>
                <c:pt idx="132">
                  <c:v>45495</c:v>
                </c:pt>
                <c:pt idx="133">
                  <c:v>45509</c:v>
                </c:pt>
                <c:pt idx="134">
                  <c:v>45523</c:v>
                </c:pt>
                <c:pt idx="135">
                  <c:v>45537</c:v>
                </c:pt>
                <c:pt idx="136">
                  <c:v>45551</c:v>
                </c:pt>
                <c:pt idx="137">
                  <c:v>45565</c:v>
                </c:pt>
                <c:pt idx="138">
                  <c:v>45579</c:v>
                </c:pt>
                <c:pt idx="139">
                  <c:v>45593</c:v>
                </c:pt>
                <c:pt idx="140">
                  <c:v>45607</c:v>
                </c:pt>
                <c:pt idx="141">
                  <c:v>45621</c:v>
                </c:pt>
                <c:pt idx="142">
                  <c:v>45635</c:v>
                </c:pt>
                <c:pt idx="143">
                  <c:v>45649</c:v>
                </c:pt>
                <c:pt idx="144">
                  <c:v>45663</c:v>
                </c:pt>
                <c:pt idx="145">
                  <c:v>45677</c:v>
                </c:pt>
                <c:pt idx="146">
                  <c:v>45691</c:v>
                </c:pt>
                <c:pt idx="147">
                  <c:v>45705</c:v>
                </c:pt>
                <c:pt idx="148">
                  <c:v>45719</c:v>
                </c:pt>
                <c:pt idx="149">
                  <c:v>45733</c:v>
                </c:pt>
                <c:pt idx="150">
                  <c:v>45747</c:v>
                </c:pt>
                <c:pt idx="151">
                  <c:v>45761</c:v>
                </c:pt>
                <c:pt idx="152">
                  <c:v>45775</c:v>
                </c:pt>
                <c:pt idx="153">
                  <c:v>45789</c:v>
                </c:pt>
                <c:pt idx="154">
                  <c:v>45803</c:v>
                </c:pt>
                <c:pt idx="155">
                  <c:v>45817</c:v>
                </c:pt>
                <c:pt idx="156">
                  <c:v>45831</c:v>
                </c:pt>
                <c:pt idx="157">
                  <c:v>45845</c:v>
                </c:pt>
                <c:pt idx="158">
                  <c:v>45859</c:v>
                </c:pt>
                <c:pt idx="159">
                  <c:v>45873</c:v>
                </c:pt>
                <c:pt idx="160">
                  <c:v>45887</c:v>
                </c:pt>
                <c:pt idx="161">
                  <c:v>45901</c:v>
                </c:pt>
                <c:pt idx="162">
                  <c:v>45915</c:v>
                </c:pt>
                <c:pt idx="163">
                  <c:v>45929</c:v>
                </c:pt>
                <c:pt idx="164">
                  <c:v>45943</c:v>
                </c:pt>
                <c:pt idx="165">
                  <c:v>45957</c:v>
                </c:pt>
                <c:pt idx="166">
                  <c:v>45971</c:v>
                </c:pt>
                <c:pt idx="167">
                  <c:v>45985</c:v>
                </c:pt>
                <c:pt idx="168">
                  <c:v>45999</c:v>
                </c:pt>
                <c:pt idx="169">
                  <c:v>46013</c:v>
                </c:pt>
                <c:pt idx="170">
                  <c:v>46027</c:v>
                </c:pt>
                <c:pt idx="171">
                  <c:v>46041</c:v>
                </c:pt>
                <c:pt idx="172">
                  <c:v>46055</c:v>
                </c:pt>
                <c:pt idx="173">
                  <c:v>46069</c:v>
                </c:pt>
                <c:pt idx="174">
                  <c:v>46083</c:v>
                </c:pt>
                <c:pt idx="175">
                  <c:v>46097</c:v>
                </c:pt>
                <c:pt idx="176">
                  <c:v>46111</c:v>
                </c:pt>
                <c:pt idx="177">
                  <c:v>46125</c:v>
                </c:pt>
                <c:pt idx="178">
                  <c:v>46139</c:v>
                </c:pt>
                <c:pt idx="179">
                  <c:v>46153</c:v>
                </c:pt>
                <c:pt idx="180">
                  <c:v>46167</c:v>
                </c:pt>
                <c:pt idx="181">
                  <c:v>46181</c:v>
                </c:pt>
                <c:pt idx="182">
                  <c:v>46195</c:v>
                </c:pt>
                <c:pt idx="183">
                  <c:v>46209</c:v>
                </c:pt>
                <c:pt idx="184">
                  <c:v>46223</c:v>
                </c:pt>
                <c:pt idx="185">
                  <c:v>46237</c:v>
                </c:pt>
                <c:pt idx="186">
                  <c:v>46251</c:v>
                </c:pt>
                <c:pt idx="187">
                  <c:v>46265</c:v>
                </c:pt>
                <c:pt idx="188">
                  <c:v>46279</c:v>
                </c:pt>
                <c:pt idx="189">
                  <c:v>46293</c:v>
                </c:pt>
                <c:pt idx="190">
                  <c:v>46307</c:v>
                </c:pt>
                <c:pt idx="191">
                  <c:v>46321</c:v>
                </c:pt>
                <c:pt idx="192">
                  <c:v>46335</c:v>
                </c:pt>
                <c:pt idx="193">
                  <c:v>46349</c:v>
                </c:pt>
                <c:pt idx="194">
                  <c:v>46363</c:v>
                </c:pt>
                <c:pt idx="195">
                  <c:v>46377</c:v>
                </c:pt>
                <c:pt idx="196">
                  <c:v>46391</c:v>
                </c:pt>
                <c:pt idx="197">
                  <c:v>46405</c:v>
                </c:pt>
                <c:pt idx="198">
                  <c:v>46435</c:v>
                </c:pt>
                <c:pt idx="199">
                  <c:v>46465</c:v>
                </c:pt>
                <c:pt idx="200">
                  <c:v>46495</c:v>
                </c:pt>
                <c:pt idx="201">
                  <c:v>46525</c:v>
                </c:pt>
                <c:pt idx="202">
                  <c:v>46555</c:v>
                </c:pt>
                <c:pt idx="203">
                  <c:v>46585</c:v>
                </c:pt>
                <c:pt idx="204">
                  <c:v>46615</c:v>
                </c:pt>
                <c:pt idx="205">
                  <c:v>46645</c:v>
                </c:pt>
                <c:pt idx="206">
                  <c:v>46675</c:v>
                </c:pt>
                <c:pt idx="207">
                  <c:v>46705</c:v>
                </c:pt>
                <c:pt idx="208">
                  <c:v>46735</c:v>
                </c:pt>
                <c:pt idx="209">
                  <c:v>46765</c:v>
                </c:pt>
                <c:pt idx="210">
                  <c:v>46795</c:v>
                </c:pt>
                <c:pt idx="211">
                  <c:v>46825</c:v>
                </c:pt>
                <c:pt idx="212">
                  <c:v>46855</c:v>
                </c:pt>
                <c:pt idx="213">
                  <c:v>46885</c:v>
                </c:pt>
                <c:pt idx="214">
                  <c:v>46915</c:v>
                </c:pt>
                <c:pt idx="215">
                  <c:v>46945</c:v>
                </c:pt>
                <c:pt idx="216">
                  <c:v>46975</c:v>
                </c:pt>
                <c:pt idx="217">
                  <c:v>47005</c:v>
                </c:pt>
                <c:pt idx="218">
                  <c:v>47035</c:v>
                </c:pt>
                <c:pt idx="219">
                  <c:v>47065</c:v>
                </c:pt>
                <c:pt idx="220">
                  <c:v>47095</c:v>
                </c:pt>
                <c:pt idx="221">
                  <c:v>47125</c:v>
                </c:pt>
                <c:pt idx="222">
                  <c:v>47155</c:v>
                </c:pt>
                <c:pt idx="223">
                  <c:v>47185</c:v>
                </c:pt>
                <c:pt idx="224">
                  <c:v>47215</c:v>
                </c:pt>
                <c:pt idx="225">
                  <c:v>47245</c:v>
                </c:pt>
                <c:pt idx="226">
                  <c:v>47275</c:v>
                </c:pt>
                <c:pt idx="227">
                  <c:v>47305</c:v>
                </c:pt>
                <c:pt idx="228">
                  <c:v>47335</c:v>
                </c:pt>
                <c:pt idx="229">
                  <c:v>47365</c:v>
                </c:pt>
                <c:pt idx="230">
                  <c:v>47395</c:v>
                </c:pt>
                <c:pt idx="231">
                  <c:v>47425</c:v>
                </c:pt>
                <c:pt idx="232">
                  <c:v>47455</c:v>
                </c:pt>
                <c:pt idx="233">
                  <c:v>47485</c:v>
                </c:pt>
                <c:pt idx="234">
                  <c:v>47515</c:v>
                </c:pt>
                <c:pt idx="235">
                  <c:v>47545</c:v>
                </c:pt>
                <c:pt idx="236">
                  <c:v>47575</c:v>
                </c:pt>
                <c:pt idx="237">
                  <c:v>47605</c:v>
                </c:pt>
                <c:pt idx="238">
                  <c:v>47635</c:v>
                </c:pt>
                <c:pt idx="239">
                  <c:v>47665</c:v>
                </c:pt>
                <c:pt idx="240">
                  <c:v>47695</c:v>
                </c:pt>
                <c:pt idx="241">
                  <c:v>47725</c:v>
                </c:pt>
                <c:pt idx="242">
                  <c:v>47755</c:v>
                </c:pt>
                <c:pt idx="243">
                  <c:v>47785</c:v>
                </c:pt>
                <c:pt idx="244">
                  <c:v>47815</c:v>
                </c:pt>
                <c:pt idx="245">
                  <c:v>47845</c:v>
                </c:pt>
                <c:pt idx="246">
                  <c:v>47875</c:v>
                </c:pt>
                <c:pt idx="247">
                  <c:v>47905</c:v>
                </c:pt>
                <c:pt idx="248">
                  <c:v>47935</c:v>
                </c:pt>
                <c:pt idx="249">
                  <c:v>47965</c:v>
                </c:pt>
                <c:pt idx="250">
                  <c:v>47995</c:v>
                </c:pt>
                <c:pt idx="251">
                  <c:v>48025</c:v>
                </c:pt>
                <c:pt idx="252">
                  <c:v>48055</c:v>
                </c:pt>
                <c:pt idx="253">
                  <c:v>48085</c:v>
                </c:pt>
                <c:pt idx="254">
                  <c:v>48115</c:v>
                </c:pt>
                <c:pt idx="255">
                  <c:v>48145</c:v>
                </c:pt>
                <c:pt idx="256">
                  <c:v>48175</c:v>
                </c:pt>
                <c:pt idx="257">
                  <c:v>48205</c:v>
                </c:pt>
                <c:pt idx="258">
                  <c:v>48235</c:v>
                </c:pt>
                <c:pt idx="259">
                  <c:v>48265</c:v>
                </c:pt>
                <c:pt idx="260">
                  <c:v>48295</c:v>
                </c:pt>
                <c:pt idx="261">
                  <c:v>48325</c:v>
                </c:pt>
                <c:pt idx="262">
                  <c:v>48355</c:v>
                </c:pt>
                <c:pt idx="263">
                  <c:v>48385</c:v>
                </c:pt>
                <c:pt idx="264">
                  <c:v>48415</c:v>
                </c:pt>
                <c:pt idx="265">
                  <c:v>48445</c:v>
                </c:pt>
                <c:pt idx="266">
                  <c:v>48475</c:v>
                </c:pt>
                <c:pt idx="267">
                  <c:v>48505</c:v>
                </c:pt>
                <c:pt idx="268">
                  <c:v>48535</c:v>
                </c:pt>
                <c:pt idx="269">
                  <c:v>48565</c:v>
                </c:pt>
                <c:pt idx="270">
                  <c:v>48595</c:v>
                </c:pt>
                <c:pt idx="271">
                  <c:v>48625</c:v>
                </c:pt>
                <c:pt idx="272">
                  <c:v>48655</c:v>
                </c:pt>
                <c:pt idx="273">
                  <c:v>48685</c:v>
                </c:pt>
                <c:pt idx="274">
                  <c:v>48715</c:v>
                </c:pt>
                <c:pt idx="275">
                  <c:v>48745</c:v>
                </c:pt>
                <c:pt idx="276">
                  <c:v>48775</c:v>
                </c:pt>
                <c:pt idx="277">
                  <c:v>48805</c:v>
                </c:pt>
                <c:pt idx="278">
                  <c:v>48835</c:v>
                </c:pt>
                <c:pt idx="279">
                  <c:v>48865</c:v>
                </c:pt>
                <c:pt idx="280">
                  <c:v>48895</c:v>
                </c:pt>
                <c:pt idx="281">
                  <c:v>48925</c:v>
                </c:pt>
                <c:pt idx="282">
                  <c:v>48955</c:v>
                </c:pt>
                <c:pt idx="283">
                  <c:v>48985</c:v>
                </c:pt>
                <c:pt idx="284">
                  <c:v>49015</c:v>
                </c:pt>
                <c:pt idx="285">
                  <c:v>49045</c:v>
                </c:pt>
                <c:pt idx="286">
                  <c:v>49075</c:v>
                </c:pt>
                <c:pt idx="287">
                  <c:v>49105</c:v>
                </c:pt>
                <c:pt idx="288">
                  <c:v>49135</c:v>
                </c:pt>
                <c:pt idx="289">
                  <c:v>49165</c:v>
                </c:pt>
                <c:pt idx="290">
                  <c:v>49195</c:v>
                </c:pt>
                <c:pt idx="291">
                  <c:v>49225</c:v>
                </c:pt>
                <c:pt idx="292">
                  <c:v>49255</c:v>
                </c:pt>
                <c:pt idx="293">
                  <c:v>49285</c:v>
                </c:pt>
                <c:pt idx="294">
                  <c:v>49315</c:v>
                </c:pt>
                <c:pt idx="295">
                  <c:v>49345</c:v>
                </c:pt>
              </c:numCache>
            </c:numRef>
          </c:cat>
          <c:val>
            <c:numRef>
              <c:f>USDOisCurve!$P$2:$P$297</c:f>
              <c:numCache>
                <c:formatCode>0.00%</c:formatCode>
                <c:ptCount val="296"/>
                <c:pt idx="0">
                  <c:v>1.1322829031789217E-2</c:v>
                </c:pt>
                <c:pt idx="1">
                  <c:v>1.1322829031789217E-2</c:v>
                </c:pt>
                <c:pt idx="2">
                  <c:v>1.1320110051684901E-2</c:v>
                </c:pt>
                <c:pt idx="3">
                  <c:v>1.131690961774133E-2</c:v>
                </c:pt>
                <c:pt idx="4">
                  <c:v>1.1314840151561263E-2</c:v>
                </c:pt>
                <c:pt idx="5">
                  <c:v>1.1312683970713172E-2</c:v>
                </c:pt>
                <c:pt idx="6">
                  <c:v>1.1310230404438265E-2</c:v>
                </c:pt>
                <c:pt idx="7">
                  <c:v>1.1360932355775987E-2</c:v>
                </c:pt>
                <c:pt idx="8">
                  <c:v>1.1460155734403035E-2</c:v>
                </c:pt>
                <c:pt idx="9">
                  <c:v>1.1537329473334969E-2</c:v>
                </c:pt>
                <c:pt idx="10">
                  <c:v>1.1599068464480647E-2</c:v>
                </c:pt>
                <c:pt idx="11">
                  <c:v>1.1649582184508987E-2</c:v>
                </c:pt>
                <c:pt idx="12">
                  <c:v>1.1691676951199374E-2</c:v>
                </c:pt>
                <c:pt idx="13">
                  <c:v>1.1727295599937161E-2</c:v>
                </c:pt>
                <c:pt idx="14">
                  <c:v>1.180671039023618E-2</c:v>
                </c:pt>
                <c:pt idx="15">
                  <c:v>1.1887979874180023E-2</c:v>
                </c:pt>
                <c:pt idx="16">
                  <c:v>1.1959090672631052E-2</c:v>
                </c:pt>
                <c:pt idx="17">
                  <c:v>1.2021835494793562E-2</c:v>
                </c:pt>
                <c:pt idx="18">
                  <c:v>1.2077608670049277E-2</c:v>
                </c:pt>
                <c:pt idx="19">
                  <c:v>1.2127510984751601E-2</c:v>
                </c:pt>
                <c:pt idx="20">
                  <c:v>1.2172423067983724E-2</c:v>
                </c:pt>
                <c:pt idx="21">
                  <c:v>1.2213057809955664E-2</c:v>
                </c:pt>
                <c:pt idx="22">
                  <c:v>1.2249998484475694E-2</c:v>
                </c:pt>
                <c:pt idx="23">
                  <c:v>1.2283726926428666E-2</c:v>
                </c:pt>
                <c:pt idx="24">
                  <c:v>1.2314644664885547E-2</c:v>
                </c:pt>
                <c:pt idx="25">
                  <c:v>1.2343088984266013E-2</c:v>
                </c:pt>
                <c:pt idx="26">
                  <c:v>1.2369345279078622E-2</c:v>
                </c:pt>
                <c:pt idx="27">
                  <c:v>1.2450014404617966E-2</c:v>
                </c:pt>
                <c:pt idx="28">
                  <c:v>1.2533978943923815E-2</c:v>
                </c:pt>
                <c:pt idx="29">
                  <c:v>1.2612152825346428E-2</c:v>
                </c:pt>
                <c:pt idx="30">
                  <c:v>1.2685115114674307E-2</c:v>
                </c:pt>
                <c:pt idx="31">
                  <c:v>1.2753370159529336E-2</c:v>
                </c:pt>
                <c:pt idx="32">
                  <c:v>1.2817359264080978E-2</c:v>
                </c:pt>
                <c:pt idx="33">
                  <c:v>1.2877470241084044E-2</c:v>
                </c:pt>
                <c:pt idx="34">
                  <c:v>1.2934045278263325E-2</c:v>
                </c:pt>
                <c:pt idx="35">
                  <c:v>1.2987387456175311E-2</c:v>
                </c:pt>
                <c:pt idx="36">
                  <c:v>1.3037766179758816E-2</c:v>
                </c:pt>
                <c:pt idx="37">
                  <c:v>1.3085421729094564E-2</c:v>
                </c:pt>
                <c:pt idx="38">
                  <c:v>1.3130569091623152E-2</c:v>
                </c:pt>
                <c:pt idx="39">
                  <c:v>1.3173401204791338E-2</c:v>
                </c:pt>
                <c:pt idx="40">
                  <c:v>1.3214091712301085E-2</c:v>
                </c:pt>
                <c:pt idx="41">
                  <c:v>1.3252797317005452E-2</c:v>
                </c:pt>
                <c:pt idx="42">
                  <c:v>1.3289659797676337E-2</c:v>
                </c:pt>
                <c:pt idx="43">
                  <c:v>1.332480774436246E-2</c:v>
                </c:pt>
                <c:pt idx="44">
                  <c:v>1.3358358057108341E-2</c:v>
                </c:pt>
                <c:pt idx="45">
                  <c:v>1.3390417244843335E-2</c:v>
                </c:pt>
                <c:pt idx="46">
                  <c:v>1.3421082554850668E-2</c:v>
                </c:pt>
                <c:pt idx="47">
                  <c:v>1.3450442958049204E-2</c:v>
                </c:pt>
                <c:pt idx="48">
                  <c:v>1.3478580011114462E-2</c:v>
                </c:pt>
                <c:pt idx="49">
                  <c:v>1.3505568613034208E-2</c:v>
                </c:pt>
                <c:pt idx="50">
                  <c:v>1.3531477670877133E-2</c:v>
                </c:pt>
                <c:pt idx="51">
                  <c:v>1.3556370687236058E-2</c:v>
                </c:pt>
                <c:pt idx="52">
                  <c:v>1.3580306279888805E-2</c:v>
                </c:pt>
                <c:pt idx="53">
                  <c:v>1.3621021195434617E-2</c:v>
                </c:pt>
                <c:pt idx="54">
                  <c:v>1.36671701903945E-2</c:v>
                </c:pt>
                <c:pt idx="55">
                  <c:v>1.371164104008315E-2</c:v>
                </c:pt>
                <c:pt idx="56">
                  <c:v>1.375452364514008E-2</c:v>
                </c:pt>
                <c:pt idx="57">
                  <c:v>1.379590159738796E-2</c:v>
                </c:pt>
                <c:pt idx="58">
                  <c:v>1.3835852723696241E-2</c:v>
                </c:pt>
                <c:pt idx="59">
                  <c:v>1.3874449574536483E-2</c:v>
                </c:pt>
                <c:pt idx="60">
                  <c:v>1.3911759863682033E-2</c:v>
                </c:pt>
                <c:pt idx="61">
                  <c:v>1.3947846864658857E-2</c:v>
                </c:pt>
                <c:pt idx="62">
                  <c:v>1.3982769768830014E-2</c:v>
                </c:pt>
                <c:pt idx="63">
                  <c:v>1.401658400937667E-2</c:v>
                </c:pt>
                <c:pt idx="64">
                  <c:v>1.4049341554906246E-2</c:v>
                </c:pt>
                <c:pt idx="65">
                  <c:v>1.4081091175957959E-2</c:v>
                </c:pt>
                <c:pt idx="66">
                  <c:v>1.4111878687280874E-2</c:v>
                </c:pt>
                <c:pt idx="67">
                  <c:v>1.4141747168415042E-2</c:v>
                </c:pt>
                <c:pt idx="68">
                  <c:v>1.4170737164809941E-2</c:v>
                </c:pt>
                <c:pt idx="69">
                  <c:v>1.4198886871454292E-2</c:v>
                </c:pt>
                <c:pt idx="70">
                  <c:v>1.422623230076595E-2</c:v>
                </c:pt>
                <c:pt idx="71">
                  <c:v>1.4252807436294162E-2</c:v>
                </c:pt>
                <c:pt idx="72">
                  <c:v>1.4278644373613248E-2</c:v>
                </c:pt>
                <c:pt idx="73">
                  <c:v>1.4303773449635937E-2</c:v>
                </c:pt>
                <c:pt idx="74">
                  <c:v>1.4328223361441798E-2</c:v>
                </c:pt>
                <c:pt idx="75">
                  <c:v>1.4352021275599501E-2</c:v>
                </c:pt>
                <c:pt idx="76">
                  <c:v>1.437519292885832E-2</c:v>
                </c:pt>
                <c:pt idx="77">
                  <c:v>1.4397762720993523E-2</c:v>
                </c:pt>
                <c:pt idx="78">
                  <c:v>1.4419753800509885E-2</c:v>
                </c:pt>
                <c:pt idx="79">
                  <c:v>1.4450915637684136E-2</c:v>
                </c:pt>
                <c:pt idx="80">
                  <c:v>1.4494106295829076E-2</c:v>
                </c:pt>
                <c:pt idx="81">
                  <c:v>1.4536230517970443E-2</c:v>
                </c:pt>
                <c:pt idx="82">
                  <c:v>1.4577327320059567E-2</c:v>
                </c:pt>
                <c:pt idx="83">
                  <c:v>1.4617433837761012E-2</c:v>
                </c:pt>
                <c:pt idx="84">
                  <c:v>1.4656585438374342E-2</c:v>
                </c:pt>
                <c:pt idx="85">
                  <c:v>1.4694815824855567E-2</c:v>
                </c:pt>
                <c:pt idx="86">
                  <c:v>1.4732157132581443E-2</c:v>
                </c:pt>
                <c:pt idx="87">
                  <c:v>1.4768640019440039E-2</c:v>
                </c:pt>
                <c:pt idx="88">
                  <c:v>1.4804293749779136E-2</c:v>
                </c:pt>
                <c:pt idx="89">
                  <c:v>1.4839146272694876E-2</c:v>
                </c:pt>
                <c:pt idx="90">
                  <c:v>1.4873224295101361E-2</c:v>
                </c:pt>
                <c:pt idx="91">
                  <c:v>1.490655334998244E-2</c:v>
                </c:pt>
                <c:pt idx="92">
                  <c:v>1.4939157860192199E-2</c:v>
                </c:pt>
                <c:pt idx="93">
                  <c:v>1.4971061198139381E-2</c:v>
                </c:pt>
                <c:pt idx="94">
                  <c:v>1.5002285741662165E-2</c:v>
                </c:pt>
                <c:pt idx="95">
                  <c:v>1.5032852926373923E-2</c:v>
                </c:pt>
                <c:pt idx="96">
                  <c:v>1.5062783294737519E-2</c:v>
                </c:pt>
                <c:pt idx="97">
                  <c:v>1.5092096542103922E-2</c:v>
                </c:pt>
                <c:pt idx="98">
                  <c:v>1.5120811559932258E-2</c:v>
                </c:pt>
                <c:pt idx="99">
                  <c:v>1.5148946476390325E-2</c:v>
                </c:pt>
                <c:pt idx="100">
                  <c:v>1.5176518694519199E-2</c:v>
                </c:pt>
                <c:pt idx="101">
                  <c:v>1.5203544928130698E-2</c:v>
                </c:pt>
                <c:pt idx="102">
                  <c:v>1.5230041235592932E-2</c:v>
                </c:pt>
                <c:pt idx="103">
                  <c:v>1.5256023051648153E-2</c:v>
                </c:pt>
                <c:pt idx="104">
                  <c:v>1.5281505217394619E-2</c:v>
                </c:pt>
                <c:pt idx="105">
                  <c:v>1.5306502008555439E-2</c:v>
                </c:pt>
                <c:pt idx="106">
                  <c:v>1.5331027162147156E-2</c:v>
                </c:pt>
                <c:pt idx="107">
                  <c:v>1.5355093901653075E-2</c:v>
                </c:pt>
                <c:pt idx="108">
                  <c:v>1.5378714960797778E-2</c:v>
                </c:pt>
                <c:pt idx="109">
                  <c:v>1.5401902606013197E-2</c:v>
                </c:pt>
                <c:pt idx="110">
                  <c:v>1.5424668657679245E-2</c:v>
                </c:pt>
                <c:pt idx="111">
                  <c:v>1.5447024510216198E-2</c:v>
                </c:pt>
                <c:pt idx="112">
                  <c:v>1.546898115110071E-2</c:v>
                </c:pt>
                <c:pt idx="113">
                  <c:v>1.5490549178872189E-2</c:v>
                </c:pt>
                <c:pt idx="114">
                  <c:v>1.5511738820191568E-2</c:v>
                </c:pt>
                <c:pt idx="115">
                  <c:v>1.5532559946009723E-2</c:v>
                </c:pt>
                <c:pt idx="116">
                  <c:v>1.555302208689999E-2</c:v>
                </c:pt>
                <c:pt idx="117">
                  <c:v>1.5573134447604086E-2</c:v>
                </c:pt>
                <c:pt idx="118">
                  <c:v>1.5592905920838607E-2</c:v>
                </c:pt>
                <c:pt idx="119">
                  <c:v>1.561234510040534E-2</c:v>
                </c:pt>
                <c:pt idx="120">
                  <c:v>1.5631460293645979E-2</c:v>
                </c:pt>
                <c:pt idx="121">
                  <c:v>1.565025953327932E-2</c:v>
                </c:pt>
                <c:pt idx="122">
                  <c:v>1.5668750588656365E-2</c:v>
                </c:pt>
                <c:pt idx="123">
                  <c:v>1.5686940976466307E-2</c:v>
                </c:pt>
                <c:pt idx="124">
                  <c:v>1.5704837970924469E-2</c:v>
                </c:pt>
                <c:pt idx="125">
                  <c:v>1.5722448613471319E-2</c:v>
                </c:pt>
                <c:pt idx="126">
                  <c:v>1.5739779722009479E-2</c:v>
                </c:pt>
                <c:pt idx="127">
                  <c:v>1.5756837899704529E-2</c:v>
                </c:pt>
                <c:pt idx="128">
                  <c:v>1.5773629543373083E-2</c:v>
                </c:pt>
                <c:pt idx="129">
                  <c:v>1.5790160851480894E-2</c:v>
                </c:pt>
                <c:pt idx="130">
                  <c:v>1.5806437831771655E-2</c:v>
                </c:pt>
                <c:pt idx="131">
                  <c:v>1.5833103934978172E-2</c:v>
                </c:pt>
                <c:pt idx="132">
                  <c:v>1.5873442057454768E-2</c:v>
                </c:pt>
                <c:pt idx="133">
                  <c:v>1.5913173591623437E-2</c:v>
                </c:pt>
                <c:pt idx="134">
                  <c:v>1.5952312117819452E-2</c:v>
                </c:pt>
                <c:pt idx="135">
                  <c:v>1.5990870813997762E-2</c:v>
                </c:pt>
                <c:pt idx="136">
                  <c:v>1.6028862470526359E-2</c:v>
                </c:pt>
                <c:pt idx="137">
                  <c:v>1.606629950433193E-2</c:v>
                </c:pt>
                <c:pt idx="138">
                  <c:v>1.6103193972430166E-2</c:v>
                </c:pt>
                <c:pt idx="139">
                  <c:v>1.6139557584872333E-2</c:v>
                </c:pt>
                <c:pt idx="140">
                  <c:v>1.6175401717136734E-2</c:v>
                </c:pt>
                <c:pt idx="141">
                  <c:v>1.6210737421993134E-2</c:v>
                </c:pt>
                <c:pt idx="142">
                  <c:v>1.6245575440865634E-2</c:v>
                </c:pt>
                <c:pt idx="143">
                  <c:v>1.6279926214718951E-2</c:v>
                </c:pt>
                <c:pt idx="144">
                  <c:v>1.6313799894490971E-2</c:v>
                </c:pt>
                <c:pt idx="145">
                  <c:v>1.6347206351093709E-2</c:v>
                </c:pt>
                <c:pt idx="146">
                  <c:v>1.6380155185003253E-2</c:v>
                </c:pt>
                <c:pt idx="147">
                  <c:v>1.6412655735458276E-2</c:v>
                </c:pt>
                <c:pt idx="148">
                  <c:v>1.6444717089285497E-2</c:v>
                </c:pt>
                <c:pt idx="149">
                  <c:v>1.64763480893701E-2</c:v>
                </c:pt>
                <c:pt idx="150">
                  <c:v>1.6507557342786895E-2</c:v>
                </c:pt>
                <c:pt idx="151">
                  <c:v>1.6538353228608766E-2</c:v>
                </c:pt>
                <c:pt idx="152">
                  <c:v>1.6568743905406653E-2</c:v>
                </c:pt>
                <c:pt idx="153">
                  <c:v>1.6598737318455559E-2</c:v>
                </c:pt>
                <c:pt idx="154">
                  <c:v>1.6628341206659677E-2</c:v>
                </c:pt>
                <c:pt idx="155">
                  <c:v>1.6657563109209531E-2</c:v>
                </c:pt>
                <c:pt idx="156">
                  <c:v>1.6686410371983124E-2</c:v>
                </c:pt>
                <c:pt idx="157">
                  <c:v>1.6714890153702269E-2</c:v>
                </c:pt>
                <c:pt idx="158">
                  <c:v>1.674300943185536E-2</c:v>
                </c:pt>
                <c:pt idx="159">
                  <c:v>1.6770775008396428E-2</c:v>
                </c:pt>
                <c:pt idx="160">
                  <c:v>1.6798193515230774E-2</c:v>
                </c:pt>
                <c:pt idx="161">
                  <c:v>1.6825271419495733E-2</c:v>
                </c:pt>
                <c:pt idx="162">
                  <c:v>1.6852015028646306E-2</c:v>
                </c:pt>
                <c:pt idx="163">
                  <c:v>1.6878430495353307E-2</c:v>
                </c:pt>
                <c:pt idx="164">
                  <c:v>1.6904523822222434E-2</c:v>
                </c:pt>
                <c:pt idx="165">
                  <c:v>1.6930300866341636E-2</c:v>
                </c:pt>
                <c:pt idx="166">
                  <c:v>1.6955767343664198E-2</c:v>
                </c:pt>
                <c:pt idx="167">
                  <c:v>1.6980928833234411E-2</c:v>
                </c:pt>
                <c:pt idx="168">
                  <c:v>1.7005790781262124E-2</c:v>
                </c:pt>
                <c:pt idx="169">
                  <c:v>1.7030358505052801E-2</c:v>
                </c:pt>
                <c:pt idx="170">
                  <c:v>1.7054637196798901E-2</c:v>
                </c:pt>
                <c:pt idx="171">
                  <c:v>1.7078631927238037E-2</c:v>
                </c:pt>
                <c:pt idx="172">
                  <c:v>1.7102347649183676E-2</c:v>
                </c:pt>
                <c:pt idx="173">
                  <c:v>1.7125789200933411E-2</c:v>
                </c:pt>
                <c:pt idx="174">
                  <c:v>1.7148961309559594E-2</c:v>
                </c:pt>
                <c:pt idx="175">
                  <c:v>1.7171868594087196E-2</c:v>
                </c:pt>
                <c:pt idx="176">
                  <c:v>1.7194515568563343E-2</c:v>
                </c:pt>
                <c:pt idx="177">
                  <c:v>1.7216906645022807E-2</c:v>
                </c:pt>
                <c:pt idx="178">
                  <c:v>1.7239046136353523E-2</c:v>
                </c:pt>
                <c:pt idx="179">
                  <c:v>1.7260938259066008E-2</c:v>
                </c:pt>
                <c:pt idx="180">
                  <c:v>1.7282587135970577E-2</c:v>
                </c:pt>
                <c:pt idx="181">
                  <c:v>1.7303996798765719E-2</c:v>
                </c:pt>
                <c:pt idx="182">
                  <c:v>1.7325171190541118E-2</c:v>
                </c:pt>
                <c:pt idx="183">
                  <c:v>1.7346114168198746E-2</c:v>
                </c:pt>
                <c:pt idx="184">
                  <c:v>1.7366829504794894E-2</c:v>
                </c:pt>
                <c:pt idx="185">
                  <c:v>1.738732089180622E-2</c:v>
                </c:pt>
                <c:pt idx="186">
                  <c:v>1.7407591941322794E-2</c:v>
                </c:pt>
                <c:pt idx="187">
                  <c:v>1.7427646188170734E-2</c:v>
                </c:pt>
                <c:pt idx="188">
                  <c:v>1.7447487091967119E-2</c:v>
                </c:pt>
                <c:pt idx="189">
                  <c:v>1.746711803910956E-2</c:v>
                </c:pt>
                <c:pt idx="190">
                  <c:v>1.7486542344703128E-2</c:v>
                </c:pt>
                <c:pt idx="191">
                  <c:v>1.7505763254426609E-2</c:v>
                </c:pt>
                <c:pt idx="192">
                  <c:v>1.7524783946340484E-2</c:v>
                </c:pt>
                <c:pt idx="193">
                  <c:v>1.7543607532638665E-2</c:v>
                </c:pt>
                <c:pt idx="194">
                  <c:v>1.7562237061346145E-2</c:v>
                </c:pt>
                <c:pt idx="195">
                  <c:v>1.7580675517964307E-2</c:v>
                </c:pt>
                <c:pt idx="196">
                  <c:v>1.7598925827065966E-2</c:v>
                </c:pt>
                <c:pt idx="197">
                  <c:v>1.7616990853841712E-2</c:v>
                </c:pt>
                <c:pt idx="198">
                  <c:v>1.7655090695104778E-2</c:v>
                </c:pt>
                <c:pt idx="199">
                  <c:v>1.7692379326120933E-2</c:v>
                </c:pt>
                <c:pt idx="200">
                  <c:v>1.7728882382045466E-2</c:v>
                </c:pt>
                <c:pt idx="201">
                  <c:v>1.7764624429159888E-2</c:v>
                </c:pt>
                <c:pt idx="202">
                  <c:v>1.779962902000647E-2</c:v>
                </c:pt>
                <c:pt idx="203">
                  <c:v>1.7833918745144818E-2</c:v>
                </c:pt>
                <c:pt idx="204">
                  <c:v>1.7867515281769598E-2</c:v>
                </c:pt>
                <c:pt idx="205">
                  <c:v>1.7900439439409221E-2</c:v>
                </c:pt>
                <c:pt idx="206">
                  <c:v>1.7932711202908038E-2</c:v>
                </c:pt>
                <c:pt idx="207">
                  <c:v>1.7964349772878405E-2</c:v>
                </c:pt>
                <c:pt idx="208">
                  <c:v>1.799537360379496E-2</c:v>
                </c:pt>
                <c:pt idx="209">
                  <c:v>1.8025800439889515E-2</c:v>
                </c:pt>
                <c:pt idx="210">
                  <c:v>1.805564734899371E-2</c:v>
                </c:pt>
                <c:pt idx="211">
                  <c:v>1.8084930754464712E-2</c:v>
                </c:pt>
                <c:pt idx="212">
                  <c:v>1.8113666465319676E-2</c:v>
                </c:pt>
                <c:pt idx="213">
                  <c:v>1.8141869704694936E-2</c:v>
                </c:pt>
                <c:pt idx="214">
                  <c:v>1.8169555136737722E-2</c:v>
                </c:pt>
                <c:pt idx="215">
                  <c:v>1.8196736892030191E-2</c:v>
                </c:pt>
                <c:pt idx="216">
                  <c:v>1.822342859163829E-2</c:v>
                </c:pt>
                <c:pt idx="217">
                  <c:v>1.8249643369871619E-2</c:v>
                </c:pt>
                <c:pt idx="218">
                  <c:v>1.8275393895833995E-2</c:v>
                </c:pt>
                <c:pt idx="219">
                  <c:v>1.8300692393839153E-2</c:v>
                </c:pt>
                <c:pt idx="220">
                  <c:v>1.83255506627607E-2</c:v>
                </c:pt>
                <c:pt idx="221">
                  <c:v>1.8349980094380557E-2</c:v>
                </c:pt>
                <c:pt idx="222">
                  <c:v>1.8373991690795965E-2</c:v>
                </c:pt>
                <c:pt idx="223">
                  <c:v>1.8397596080940902E-2</c:v>
                </c:pt>
                <c:pt idx="224">
                  <c:v>1.842080353627399E-2</c:v>
                </c:pt>
                <c:pt idx="225">
                  <c:v>1.8443623985681567E-2</c:v>
                </c:pt>
                <c:pt idx="226">
                  <c:v>1.8466067029641382E-2</c:v>
                </c:pt>
                <c:pt idx="227">
                  <c:v>1.8489015497790803E-2</c:v>
                </c:pt>
                <c:pt idx="228">
                  <c:v>1.8517222466485597E-2</c:v>
                </c:pt>
                <c:pt idx="229">
                  <c:v>1.8544974239343467E-2</c:v>
                </c:pt>
                <c:pt idx="230">
                  <c:v>1.8572281746894102E-2</c:v>
                </c:pt>
                <c:pt idx="231">
                  <c:v>1.8599155572482599E-2</c:v>
                </c:pt>
                <c:pt idx="232">
                  <c:v>1.8625605965945206E-2</c:v>
                </c:pt>
                <c:pt idx="233">
                  <c:v>1.8651642856643946E-2</c:v>
                </c:pt>
                <c:pt idx="234">
                  <c:v>1.8677275865894412E-2</c:v>
                </c:pt>
                <c:pt idx="235">
                  <c:v>1.8702514318819825E-2</c:v>
                </c:pt>
                <c:pt idx="236">
                  <c:v>1.8727367255661868E-2</c:v>
                </c:pt>
                <c:pt idx="237">
                  <c:v>1.8751843442577045E-2</c:v>
                </c:pt>
                <c:pt idx="238">
                  <c:v>1.8775951381945852E-2</c:v>
                </c:pt>
                <c:pt idx="239">
                  <c:v>1.8799699322220059E-2</c:v>
                </c:pt>
                <c:pt idx="240">
                  <c:v>1.8823095267332092E-2</c:v>
                </c:pt>
                <c:pt idx="241">
                  <c:v>1.8846146985689163E-2</c:v>
                </c:pt>
                <c:pt idx="242">
                  <c:v>1.8868862018773257E-2</c:v>
                </c:pt>
                <c:pt idx="243">
                  <c:v>1.8891247689367001E-2</c:v>
                </c:pt>
                <c:pt idx="244">
                  <c:v>1.8913311109424367E-2</c:v>
                </c:pt>
                <c:pt idx="245">
                  <c:v>1.8935059187603832E-2</c:v>
                </c:pt>
                <c:pt idx="246">
                  <c:v>1.8956498636480849E-2</c:v>
                </c:pt>
                <c:pt idx="247">
                  <c:v>1.8977635979455409E-2</c:v>
                </c:pt>
                <c:pt idx="248">
                  <c:v>1.8998477557369699E-2</c:v>
                </c:pt>
                <c:pt idx="249">
                  <c:v>1.9019029534849789E-2</c:v>
                </c:pt>
                <c:pt idx="250">
                  <c:v>1.9039297906384894E-2</c:v>
                </c:pt>
                <c:pt idx="251">
                  <c:v>1.9059288502156605E-2</c:v>
                </c:pt>
                <c:pt idx="252">
                  <c:v>1.9079006993630153E-2</c:v>
                </c:pt>
                <c:pt idx="253">
                  <c:v>1.9098458898918862E-2</c:v>
                </c:pt>
                <c:pt idx="254">
                  <c:v>1.9117649587932405E-2</c:v>
                </c:pt>
                <c:pt idx="255">
                  <c:v>1.9136584287319278E-2</c:v>
                </c:pt>
                <c:pt idx="256">
                  <c:v>1.9155268085212503E-2</c:v>
                </c:pt>
                <c:pt idx="257">
                  <c:v>1.9173705935788134E-2</c:v>
                </c:pt>
                <c:pt idx="258">
                  <c:v>1.9191902663644823E-2</c:v>
                </c:pt>
                <c:pt idx="259">
                  <c:v>1.9209862968012689E-2</c:v>
                </c:pt>
                <c:pt idx="260">
                  <c:v>1.9227591426799202E-2</c:v>
                </c:pt>
                <c:pt idx="261">
                  <c:v>1.9245092500479438E-2</c:v>
                </c:pt>
                <c:pt idx="262">
                  <c:v>1.92623705358375E-2</c:v>
                </c:pt>
                <c:pt idx="263">
                  <c:v>1.927942976956586E-2</c:v>
                </c:pt>
                <c:pt idx="264">
                  <c:v>1.9296274331728851E-2</c:v>
                </c:pt>
                <c:pt idx="265">
                  <c:v>1.931290824909614E-2</c:v>
                </c:pt>
                <c:pt idx="266">
                  <c:v>1.9329335448351994E-2</c:v>
                </c:pt>
                <c:pt idx="267">
                  <c:v>1.9345559759185581E-2</c:v>
                </c:pt>
                <c:pt idx="268">
                  <c:v>1.9361584917267523E-2</c:v>
                </c:pt>
                <c:pt idx="269">
                  <c:v>1.9377414567117481E-2</c:v>
                </c:pt>
                <c:pt idx="270">
                  <c:v>1.9393052264867407E-2</c:v>
                </c:pt>
                <c:pt idx="271">
                  <c:v>1.9408501480924871E-2</c:v>
                </c:pt>
                <c:pt idx="272">
                  <c:v>1.9423765602540766E-2</c:v>
                </c:pt>
                <c:pt idx="273">
                  <c:v>1.9438847936285083E-2</c:v>
                </c:pt>
                <c:pt idx="274">
                  <c:v>1.9453751710434956E-2</c:v>
                </c:pt>
                <c:pt idx="275">
                  <c:v>1.9468480077278246E-2</c:v>
                </c:pt>
                <c:pt idx="276">
                  <c:v>1.9483036115336316E-2</c:v>
                </c:pt>
                <c:pt idx="277">
                  <c:v>1.9497422831509251E-2</c:v>
                </c:pt>
                <c:pt idx="278">
                  <c:v>1.9511643163146658E-2</c:v>
                </c:pt>
                <c:pt idx="279">
                  <c:v>1.952569998004695E-2</c:v>
                </c:pt>
                <c:pt idx="280">
                  <c:v>1.953959608638817E-2</c:v>
                </c:pt>
                <c:pt idx="281">
                  <c:v>1.9553334222592877E-2</c:v>
                </c:pt>
                <c:pt idx="282">
                  <c:v>1.9566917067129867E-2</c:v>
                </c:pt>
                <c:pt idx="283">
                  <c:v>1.9580347238255053E-2</c:v>
                </c:pt>
                <c:pt idx="284">
                  <c:v>1.9593627295694034E-2</c:v>
                </c:pt>
                <c:pt idx="285">
                  <c:v>1.9606759742268564E-2</c:v>
                </c:pt>
                <c:pt idx="286">
                  <c:v>1.9619747025469019E-2</c:v>
                </c:pt>
                <c:pt idx="287">
                  <c:v>1.9632591538975071E-2</c:v>
                </c:pt>
                <c:pt idx="288">
                  <c:v>1.9645295624126473E-2</c:v>
                </c:pt>
                <c:pt idx="289">
                  <c:v>1.9657861571345813E-2</c:v>
                </c:pt>
                <c:pt idx="290">
                  <c:v>1.9670291621515193E-2</c:v>
                </c:pt>
                <c:pt idx="291">
                  <c:v>1.9682587967308429E-2</c:v>
                </c:pt>
                <c:pt idx="292">
                  <c:v>1.9694752754480488E-2</c:v>
                </c:pt>
                <c:pt idx="293">
                  <c:v>1.9706788083115757E-2</c:v>
                </c:pt>
                <c:pt idx="294">
                  <c:v>1.9718696008836765E-2</c:v>
                </c:pt>
                <c:pt idx="295">
                  <c:v>1.9730478543974531E-2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E-41CB-943E-41565583D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85328"/>
        <c:axId val="645683032"/>
      </c:lineChart>
      <c:dateAx>
        <c:axId val="645685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3032"/>
        <c:crosses val="autoZero"/>
        <c:auto val="1"/>
        <c:lblOffset val="100"/>
        <c:baseTimeUnit val="days"/>
      </c:dateAx>
      <c:valAx>
        <c:axId val="64568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Margined Curve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USDCurve3M!$J$2:$J$33</c:f>
              <c:numCache>
                <c:formatCode>d/mm/yy;@</c:formatCode>
                <c:ptCount val="32"/>
                <c:pt idx="0">
                  <c:v>43648</c:v>
                </c:pt>
                <c:pt idx="1">
                  <c:v>43649</c:v>
                </c:pt>
                <c:pt idx="2">
                  <c:v>43656</c:v>
                </c:pt>
                <c:pt idx="3">
                  <c:v>43663</c:v>
                </c:pt>
                <c:pt idx="4">
                  <c:v>43670</c:v>
                </c:pt>
                <c:pt idx="5">
                  <c:v>43682</c:v>
                </c:pt>
                <c:pt idx="6">
                  <c:v>43711</c:v>
                </c:pt>
                <c:pt idx="7">
                  <c:v>43741</c:v>
                </c:pt>
                <c:pt idx="8">
                  <c:v>43817</c:v>
                </c:pt>
                <c:pt idx="9">
                  <c:v>43908</c:v>
                </c:pt>
                <c:pt idx="10">
                  <c:v>44000</c:v>
                </c:pt>
                <c:pt idx="11">
                  <c:v>44091</c:v>
                </c:pt>
                <c:pt idx="12">
                  <c:v>44181</c:v>
                </c:pt>
                <c:pt idx="13">
                  <c:v>44271</c:v>
                </c:pt>
                <c:pt idx="14">
                  <c:v>44364</c:v>
                </c:pt>
                <c:pt idx="15">
                  <c:v>44455</c:v>
                </c:pt>
                <c:pt idx="16">
                  <c:v>44545</c:v>
                </c:pt>
                <c:pt idx="17">
                  <c:v>44635</c:v>
                </c:pt>
                <c:pt idx="18">
                  <c:v>44728</c:v>
                </c:pt>
                <c:pt idx="19">
                  <c:v>44819</c:v>
                </c:pt>
                <c:pt idx="20">
                  <c:v>45110</c:v>
                </c:pt>
                <c:pt idx="21">
                  <c:v>45476</c:v>
                </c:pt>
                <c:pt idx="22">
                  <c:v>45841</c:v>
                </c:pt>
                <c:pt idx="23">
                  <c:v>46206</c:v>
                </c:pt>
                <c:pt idx="24">
                  <c:v>46574</c:v>
                </c:pt>
                <c:pt idx="25">
                  <c:v>46937</c:v>
                </c:pt>
                <c:pt idx="26">
                  <c:v>47302</c:v>
                </c:pt>
                <c:pt idx="27">
                  <c:v>48032</c:v>
                </c:pt>
                <c:pt idx="28">
                  <c:v>49128</c:v>
                </c:pt>
                <c:pt idx="29">
                  <c:v>50956</c:v>
                </c:pt>
                <c:pt idx="30">
                  <c:v>52783</c:v>
                </c:pt>
                <c:pt idx="31">
                  <c:v>54610</c:v>
                </c:pt>
              </c:numCache>
            </c:numRef>
          </c:cat>
          <c:val>
            <c:numRef>
              <c:f>USDCurve3M!$N$2:$N$33</c:f>
              <c:numCache>
                <c:formatCode>General</c:formatCode>
                <c:ptCount val="32"/>
                <c:pt idx="0">
                  <c:v>2.541224034668127E-2</c:v>
                </c:pt>
                <c:pt idx="1">
                  <c:v>2.5411355775375309E-2</c:v>
                </c:pt>
                <c:pt idx="2">
                  <c:v>2.5407916733841608E-2</c:v>
                </c:pt>
                <c:pt idx="3">
                  <c:v>2.5402073377766059E-2</c:v>
                </c:pt>
                <c:pt idx="4">
                  <c:v>2.5396024617244994E-2</c:v>
                </c:pt>
                <c:pt idx="5">
                  <c:v>2.5385539358081376E-2</c:v>
                </c:pt>
                <c:pt idx="6">
                  <c:v>2.5360085179413225E-2</c:v>
                </c:pt>
                <c:pt idx="7">
                  <c:v>2.5333765762539436E-2</c:v>
                </c:pt>
                <c:pt idx="8">
                  <c:v>2.5338407438592683E-2</c:v>
                </c:pt>
                <c:pt idx="9">
                  <c:v>2.533450696169133E-2</c:v>
                </c:pt>
                <c:pt idx="10">
                  <c:v>2.533095961986816E-2</c:v>
                </c:pt>
                <c:pt idx="11">
                  <c:v>2.532745374926278E-2</c:v>
                </c:pt>
                <c:pt idx="12">
                  <c:v>2.5323877386075774E-2</c:v>
                </c:pt>
                <c:pt idx="13">
                  <c:v>2.5320022209304127E-2</c:v>
                </c:pt>
                <c:pt idx="14">
                  <c:v>2.5315294554315335E-2</c:v>
                </c:pt>
                <c:pt idx="15">
                  <c:v>2.5310220988549487E-2</c:v>
                </c:pt>
                <c:pt idx="16">
                  <c:v>2.5304846614261453E-2</c:v>
                </c:pt>
                <c:pt idx="17">
                  <c:v>2.5299085258731851E-2</c:v>
                </c:pt>
                <c:pt idx="18">
                  <c:v>2.5292449073982995E-2</c:v>
                </c:pt>
                <c:pt idx="19">
                  <c:v>2.5285478887289659E-2</c:v>
                </c:pt>
                <c:pt idx="20">
                  <c:v>2.4911222038709366E-2</c:v>
                </c:pt>
                <c:pt idx="21">
                  <c:v>2.4901395326385852E-2</c:v>
                </c:pt>
                <c:pt idx="22">
                  <c:v>2.4904471528958836E-2</c:v>
                </c:pt>
                <c:pt idx="23">
                  <c:v>2.4906666214693032E-2</c:v>
                </c:pt>
                <c:pt idx="24">
                  <c:v>2.4908533068080933E-2</c:v>
                </c:pt>
                <c:pt idx="25">
                  <c:v>2.4902041057294048E-2</c:v>
                </c:pt>
                <c:pt idx="26">
                  <c:v>2.4903821349024448E-2</c:v>
                </c:pt>
                <c:pt idx="27">
                  <c:v>2.4906076191454955E-2</c:v>
                </c:pt>
                <c:pt idx="28">
                  <c:v>2.4903693245709776E-2</c:v>
                </c:pt>
                <c:pt idx="29">
                  <c:v>2.4903685872683424E-2</c:v>
                </c:pt>
                <c:pt idx="30">
                  <c:v>2.4900960328300345E-2</c:v>
                </c:pt>
                <c:pt idx="31">
                  <c:v>2.4901492349852103E-2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6-4BFF-8C39-F4C4E49A9A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USDCurve3M!$J$2:$J$33</c:f>
              <c:numCache>
                <c:formatCode>d/mm/yy;@</c:formatCode>
                <c:ptCount val="32"/>
                <c:pt idx="0">
                  <c:v>43648</c:v>
                </c:pt>
                <c:pt idx="1">
                  <c:v>43649</c:v>
                </c:pt>
                <c:pt idx="2">
                  <c:v>43656</c:v>
                </c:pt>
                <c:pt idx="3">
                  <c:v>43663</c:v>
                </c:pt>
                <c:pt idx="4">
                  <c:v>43670</c:v>
                </c:pt>
                <c:pt idx="5">
                  <c:v>43682</c:v>
                </c:pt>
                <c:pt idx="6">
                  <c:v>43711</c:v>
                </c:pt>
                <c:pt idx="7">
                  <c:v>43741</c:v>
                </c:pt>
                <c:pt idx="8">
                  <c:v>43817</c:v>
                </c:pt>
                <c:pt idx="9">
                  <c:v>43908</c:v>
                </c:pt>
                <c:pt idx="10">
                  <c:v>44000</c:v>
                </c:pt>
                <c:pt idx="11">
                  <c:v>44091</c:v>
                </c:pt>
                <c:pt idx="12">
                  <c:v>44181</c:v>
                </c:pt>
                <c:pt idx="13">
                  <c:v>44271</c:v>
                </c:pt>
                <c:pt idx="14">
                  <c:v>44364</c:v>
                </c:pt>
                <c:pt idx="15">
                  <c:v>44455</c:v>
                </c:pt>
                <c:pt idx="16">
                  <c:v>44545</c:v>
                </c:pt>
                <c:pt idx="17">
                  <c:v>44635</c:v>
                </c:pt>
                <c:pt idx="18">
                  <c:v>44728</c:v>
                </c:pt>
                <c:pt idx="19">
                  <c:v>44819</c:v>
                </c:pt>
                <c:pt idx="20">
                  <c:v>45110</c:v>
                </c:pt>
                <c:pt idx="21">
                  <c:v>45476</c:v>
                </c:pt>
                <c:pt idx="22">
                  <c:v>45841</c:v>
                </c:pt>
                <c:pt idx="23">
                  <c:v>46206</c:v>
                </c:pt>
                <c:pt idx="24">
                  <c:v>46574</c:v>
                </c:pt>
                <c:pt idx="25">
                  <c:v>46937</c:v>
                </c:pt>
                <c:pt idx="26">
                  <c:v>47302</c:v>
                </c:pt>
                <c:pt idx="27">
                  <c:v>48032</c:v>
                </c:pt>
                <c:pt idx="28">
                  <c:v>49128</c:v>
                </c:pt>
                <c:pt idx="29">
                  <c:v>50956</c:v>
                </c:pt>
                <c:pt idx="30">
                  <c:v>52783</c:v>
                </c:pt>
                <c:pt idx="31">
                  <c:v>54610</c:v>
                </c:pt>
              </c:numCache>
            </c:numRef>
          </c:cat>
          <c:val>
            <c:numRef>
              <c:f>USDCurve3M!$O$2:$O$33</c:f>
              <c:numCache>
                <c:formatCode>General</c:formatCode>
                <c:ptCount val="32"/>
                <c:pt idx="0">
                  <c:v>2.541224034668127E-2</c:v>
                </c:pt>
                <c:pt idx="1">
                  <c:v>2.5411355775375309E-2</c:v>
                </c:pt>
                <c:pt idx="2">
                  <c:v>2.5407916733841608E-2</c:v>
                </c:pt>
                <c:pt idx="3">
                  <c:v>2.5402073377766059E-2</c:v>
                </c:pt>
                <c:pt idx="4">
                  <c:v>2.5396024617244994E-2</c:v>
                </c:pt>
                <c:pt idx="5">
                  <c:v>2.5385539358081376E-2</c:v>
                </c:pt>
                <c:pt idx="6">
                  <c:v>2.5360085179413225E-2</c:v>
                </c:pt>
                <c:pt idx="7">
                  <c:v>2.5333765762539436E-2</c:v>
                </c:pt>
                <c:pt idx="8">
                  <c:v>2.5338407438592683E-2</c:v>
                </c:pt>
                <c:pt idx="9">
                  <c:v>2.533450696169133E-2</c:v>
                </c:pt>
                <c:pt idx="10">
                  <c:v>2.533095961986816E-2</c:v>
                </c:pt>
                <c:pt idx="11">
                  <c:v>2.532745374926278E-2</c:v>
                </c:pt>
                <c:pt idx="12">
                  <c:v>2.5323877386075774E-2</c:v>
                </c:pt>
                <c:pt idx="13">
                  <c:v>2.5320022209304127E-2</c:v>
                </c:pt>
                <c:pt idx="14">
                  <c:v>2.5315294554315335E-2</c:v>
                </c:pt>
                <c:pt idx="15">
                  <c:v>2.5310220988549487E-2</c:v>
                </c:pt>
                <c:pt idx="16">
                  <c:v>2.5304846614261453E-2</c:v>
                </c:pt>
                <c:pt idx="17">
                  <c:v>2.5299085258731851E-2</c:v>
                </c:pt>
                <c:pt idx="18">
                  <c:v>2.5292449073982995E-2</c:v>
                </c:pt>
                <c:pt idx="19">
                  <c:v>2.5285478887289659E-2</c:v>
                </c:pt>
                <c:pt idx="20">
                  <c:v>2.4911222038709366E-2</c:v>
                </c:pt>
                <c:pt idx="21">
                  <c:v>2.4901395326385852E-2</c:v>
                </c:pt>
                <c:pt idx="22">
                  <c:v>2.4904471528958836E-2</c:v>
                </c:pt>
                <c:pt idx="23">
                  <c:v>2.4906666214693032E-2</c:v>
                </c:pt>
                <c:pt idx="24">
                  <c:v>2.4908533068080933E-2</c:v>
                </c:pt>
                <c:pt idx="25">
                  <c:v>2.4902041057294048E-2</c:v>
                </c:pt>
                <c:pt idx="26">
                  <c:v>2.4903821349024448E-2</c:v>
                </c:pt>
                <c:pt idx="27">
                  <c:v>2.4906076191454955E-2</c:v>
                </c:pt>
                <c:pt idx="28">
                  <c:v>2.4903693245709776E-2</c:v>
                </c:pt>
                <c:pt idx="29">
                  <c:v>2.4903685872683424E-2</c:v>
                </c:pt>
                <c:pt idx="30">
                  <c:v>2.4900960328300345E-2</c:v>
                </c:pt>
                <c:pt idx="31">
                  <c:v>2.4901492349852103E-2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6-4BFF-8C39-F4C4E49A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500096"/>
        <c:axId val="707500424"/>
      </c:lineChart>
      <c:dateAx>
        <c:axId val="707500096"/>
        <c:scaling>
          <c:orientation val="minMax"/>
        </c:scaling>
        <c:delete val="0"/>
        <c:axPos val="b"/>
        <c:numFmt formatCode="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00424"/>
        <c:crosses val="autoZero"/>
        <c:auto val="1"/>
        <c:lblOffset val="100"/>
        <c:baseTimeUnit val="days"/>
      </c:dateAx>
      <c:valAx>
        <c:axId val="7075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28</xdr:row>
      <xdr:rowOff>0</xdr:rowOff>
    </xdr:from>
    <xdr:to>
      <xdr:col>4</xdr:col>
      <xdr:colOff>581026</xdr:colOff>
      <xdr:row>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DF6F7-9102-48D1-BD5B-1F687C67D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12</xdr:row>
      <xdr:rowOff>161925</xdr:rowOff>
    </xdr:from>
    <xdr:to>
      <xdr:col>8</xdr:col>
      <xdr:colOff>2857500</xdr:colOff>
      <xdr:row>41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54758-198F-4CD9-AEAF-B3BDD7EAA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workbookViewId="0">
      <selection activeCell="K26" sqref="K26"/>
    </sheetView>
  </sheetViews>
  <sheetFormatPr defaultRowHeight="12.75" x14ac:dyDescent="0.2"/>
  <cols>
    <col min="1" max="1" width="30.5703125" bestFit="1" customWidth="1"/>
    <col min="2" max="2" width="27.7109375" style="56" customWidth="1"/>
    <col min="4" max="4" width="17.42578125" bestFit="1" customWidth="1"/>
    <col min="5" max="5" width="34.28515625" customWidth="1"/>
    <col min="7" max="7" width="4.28515625" customWidth="1"/>
  </cols>
  <sheetData>
    <row r="1" spans="1:9" ht="13.5" thickBot="1" x14ac:dyDescent="0.25">
      <c r="A1" s="85" t="str">
        <f ca="1">_xll.HLV5r3.Financial.Cache.CreateCurve_Old( A2:B11, HLInstruments, Rates, Spreads)</f>
        <v>Market.QR_LIVE.RateCurve.NZD-BBR-FRA-6M</v>
      </c>
      <c r="B1" s="86"/>
      <c r="C1" s="8"/>
      <c r="D1" s="85" t="str">
        <f ca="1">_xll.HLV5r3.Financial.Cache.CreateCurve_Old(  D2:E11, HLInstruments, Rates, Spreads)</f>
        <v>Market.QR_LIVE.DiscountCurve.GBP-LIBOR-SENIOR</v>
      </c>
      <c r="E1" s="86"/>
      <c r="F1" s="8"/>
      <c r="G1" s="3"/>
      <c r="H1" s="4"/>
      <c r="I1" s="4"/>
    </row>
    <row r="2" spans="1:9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4"/>
      <c r="I2" s="4"/>
    </row>
    <row r="3" spans="1:9" x14ac:dyDescent="0.2">
      <c r="A3" s="35" t="s">
        <v>53</v>
      </c>
      <c r="B3" s="42">
        <f ca="1">TODAY()</f>
        <v>43647</v>
      </c>
      <c r="C3" s="8"/>
      <c r="D3" s="35" t="s">
        <v>53</v>
      </c>
      <c r="E3" s="42">
        <f ca="1">B3</f>
        <v>43647</v>
      </c>
      <c r="F3" s="8"/>
      <c r="G3" s="5"/>
      <c r="H3" s="4"/>
      <c r="I3" s="4"/>
    </row>
    <row r="4" spans="1:9" x14ac:dyDescent="0.2">
      <c r="A4" s="36" t="s">
        <v>54</v>
      </c>
      <c r="B4" s="39">
        <f ca="1">B3</f>
        <v>43647</v>
      </c>
      <c r="C4" s="8"/>
      <c r="D4" s="36" t="s">
        <v>54</v>
      </c>
      <c r="E4" s="39">
        <f ca="1">B4</f>
        <v>43647</v>
      </c>
      <c r="F4" s="8"/>
      <c r="G4" s="5"/>
      <c r="H4" s="4"/>
      <c r="I4" s="6"/>
    </row>
    <row r="5" spans="1:9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4"/>
      <c r="I5" s="4"/>
    </row>
    <row r="6" spans="1:9" x14ac:dyDescent="0.2">
      <c r="A6" s="36" t="s">
        <v>4</v>
      </c>
      <c r="B6" s="41" t="s">
        <v>85</v>
      </c>
      <c r="C6" s="8"/>
      <c r="D6" s="36" t="s">
        <v>64</v>
      </c>
      <c r="E6" s="41" t="s">
        <v>68</v>
      </c>
      <c r="F6" s="8"/>
      <c r="G6" s="5"/>
      <c r="H6" s="4"/>
      <c r="I6" s="4"/>
    </row>
    <row r="7" spans="1:9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4"/>
      <c r="I7" s="4"/>
    </row>
    <row r="8" spans="1:9" x14ac:dyDescent="0.2">
      <c r="A8" s="36" t="s">
        <v>5</v>
      </c>
      <c r="B8" s="40" t="str">
        <f>B6&amp;"-"&amp;B7</f>
        <v>NZD-BBR-FRA-6M</v>
      </c>
      <c r="C8" s="8"/>
      <c r="D8" s="36" t="s">
        <v>5</v>
      </c>
      <c r="E8" s="40" t="str">
        <f>E11&amp;"-"&amp;E6&amp;"-"&amp;E7</f>
        <v>GBP-LIBOR-SENIOR</v>
      </c>
      <c r="F8" s="8"/>
      <c r="G8" s="5"/>
      <c r="H8" s="4"/>
      <c r="I8" s="4"/>
    </row>
    <row r="9" spans="1:9" x14ac:dyDescent="0.2">
      <c r="A9" s="36" t="s">
        <v>58</v>
      </c>
      <c r="B9" s="40" t="str">
        <f>B2&amp;"."&amp;B8</f>
        <v>RateCurve.NZD-BBR-FRA-6M</v>
      </c>
      <c r="C9" s="8"/>
      <c r="D9" s="36" t="s">
        <v>58</v>
      </c>
      <c r="E9" s="40" t="str">
        <f>E2&amp;"."&amp;E8</f>
        <v>DiscountCurve.GBP-LIBOR-SENIOR</v>
      </c>
      <c r="F9" s="8"/>
      <c r="G9" s="5"/>
      <c r="H9" s="4"/>
      <c r="I9" s="4"/>
    </row>
    <row r="10" spans="1:9" x14ac:dyDescent="0.2">
      <c r="A10" s="36" t="s">
        <v>6</v>
      </c>
      <c r="B10" s="40" t="s">
        <v>59</v>
      </c>
      <c r="C10" s="8"/>
      <c r="D10" s="36" t="s">
        <v>6</v>
      </c>
      <c r="E10" s="40" t="s">
        <v>59</v>
      </c>
      <c r="F10" s="8"/>
      <c r="G10" s="5"/>
      <c r="H10" s="4"/>
      <c r="I10" s="4"/>
    </row>
    <row r="11" spans="1:9" ht="13.5" thickBot="1" x14ac:dyDescent="0.25">
      <c r="A11" s="38" t="s">
        <v>1</v>
      </c>
      <c r="B11" s="43" t="s">
        <v>84</v>
      </c>
      <c r="C11" s="8"/>
      <c r="D11" s="38" t="s">
        <v>1</v>
      </c>
      <c r="E11" s="43" t="s">
        <v>39</v>
      </c>
      <c r="F11" s="8"/>
      <c r="G11" s="5"/>
      <c r="H11" s="4"/>
      <c r="I11" s="4"/>
    </row>
    <row r="12" spans="1:9" ht="13.5" thickBot="1" x14ac:dyDescent="0.25">
      <c r="A12" s="7"/>
      <c r="B12" s="52"/>
      <c r="C12" s="8"/>
      <c r="D12" s="8"/>
      <c r="E12" s="8"/>
      <c r="F12" s="8"/>
      <c r="G12" s="5"/>
      <c r="H12" s="4"/>
      <c r="I12" s="4"/>
    </row>
    <row r="13" spans="1:9" ht="13.5" thickBot="1" x14ac:dyDescent="0.25">
      <c r="A13" s="1" t="s">
        <v>8</v>
      </c>
      <c r="B13" s="53"/>
      <c r="C13" s="2"/>
      <c r="D13" s="2"/>
      <c r="E13" s="2"/>
      <c r="F13" s="9"/>
      <c r="G13" s="5"/>
      <c r="H13" s="4"/>
      <c r="I13" s="4"/>
    </row>
    <row r="14" spans="1:9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"/>
      <c r="H14" s="4"/>
      <c r="I14" s="4"/>
    </row>
    <row r="15" spans="1:9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NZD-Deposit-1D</v>
      </c>
      <c r="E15" s="19">
        <v>6.6100000000000006E-2</v>
      </c>
      <c r="F15" s="20"/>
      <c r="G15" s="5"/>
      <c r="H15" s="4"/>
      <c r="I15" s="4"/>
    </row>
    <row r="16" spans="1:9" x14ac:dyDescent="0.2">
      <c r="A16" s="15" t="s">
        <v>15</v>
      </c>
      <c r="B16" s="21"/>
      <c r="C16" s="22" t="s">
        <v>17</v>
      </c>
      <c r="D16" s="18" t="str">
        <f t="shared" ref="D16:D38" si="0">$B$11&amp;"-"&amp;A16&amp;"-"&amp;IF(B16="","",B16&amp;"-")&amp;C16</f>
        <v>NZD-Deposit-1W</v>
      </c>
      <c r="E16" s="23">
        <v>6.59E-2</v>
      </c>
      <c r="F16" s="24"/>
      <c r="G16" s="5"/>
      <c r="H16" s="4"/>
      <c r="I16" s="4"/>
    </row>
    <row r="17" spans="1:9" x14ac:dyDescent="0.2">
      <c r="A17" s="15" t="s">
        <v>15</v>
      </c>
      <c r="B17" s="21"/>
      <c r="C17" s="22" t="s">
        <v>18</v>
      </c>
      <c r="D17" s="18" t="str">
        <f t="shared" si="0"/>
        <v>NZD-Deposit-2W</v>
      </c>
      <c r="E17" s="23">
        <v>6.6299999999999998E-2</v>
      </c>
      <c r="F17" s="24"/>
      <c r="G17" s="5"/>
      <c r="H17" s="4"/>
      <c r="I17" s="4"/>
    </row>
    <row r="18" spans="1:9" x14ac:dyDescent="0.2">
      <c r="A18" s="15" t="s">
        <v>15</v>
      </c>
      <c r="B18" s="21"/>
      <c r="C18" s="22" t="s">
        <v>19</v>
      </c>
      <c r="D18" s="18" t="str">
        <f t="shared" si="0"/>
        <v>NZD-Deposit-1M</v>
      </c>
      <c r="E18" s="23">
        <v>6.6600000000000006E-2</v>
      </c>
      <c r="F18" s="24"/>
      <c r="G18" s="5"/>
      <c r="H18" s="4"/>
      <c r="I18" s="4"/>
    </row>
    <row r="19" spans="1:9" x14ac:dyDescent="0.2">
      <c r="A19" s="15" t="s">
        <v>15</v>
      </c>
      <c r="B19" s="21"/>
      <c r="C19" s="22" t="s">
        <v>20</v>
      </c>
      <c r="D19" s="18" t="str">
        <f t="shared" si="0"/>
        <v>NZD-Deposit-2M</v>
      </c>
      <c r="E19" s="23">
        <v>6.9199999999999998E-2</v>
      </c>
      <c r="F19" s="24"/>
      <c r="G19" s="5"/>
      <c r="H19" s="4"/>
      <c r="I19" s="4"/>
    </row>
    <row r="20" spans="1:9" x14ac:dyDescent="0.2">
      <c r="A20" s="15" t="s">
        <v>15</v>
      </c>
      <c r="B20" s="21"/>
      <c r="C20" s="22" t="s">
        <v>3</v>
      </c>
      <c r="D20" s="18" t="str">
        <f t="shared" si="0"/>
        <v>NZD-Deposit-3M</v>
      </c>
      <c r="E20" s="23">
        <v>7.0199999999999999E-2</v>
      </c>
      <c r="F20" s="24"/>
      <c r="G20" s="5"/>
      <c r="H20" s="4"/>
      <c r="I20" s="4"/>
    </row>
    <row r="21" spans="1:9" x14ac:dyDescent="0.2">
      <c r="A21" s="15" t="s">
        <v>21</v>
      </c>
      <c r="B21" s="21"/>
      <c r="C21" s="22" t="s">
        <v>22</v>
      </c>
      <c r="D21" s="18" t="str">
        <f t="shared" si="0"/>
        <v>NZD-IRSwap-3Y</v>
      </c>
      <c r="E21" s="23">
        <v>7.4300000000000005E-2</v>
      </c>
      <c r="F21" s="24"/>
      <c r="G21" s="5"/>
      <c r="H21" s="4"/>
      <c r="I21" s="4"/>
    </row>
    <row r="22" spans="1:9" x14ac:dyDescent="0.2">
      <c r="A22" s="15" t="s">
        <v>21</v>
      </c>
      <c r="B22" s="21"/>
      <c r="C22" s="22" t="s">
        <v>23</v>
      </c>
      <c r="D22" s="18" t="str">
        <f t="shared" si="0"/>
        <v>NZD-IRSwap-4Y</v>
      </c>
      <c r="E22" s="23">
        <v>7.4399999999999994E-2</v>
      </c>
      <c r="F22" s="24"/>
      <c r="G22" s="5"/>
      <c r="H22" s="4"/>
      <c r="I22" s="4"/>
    </row>
    <row r="23" spans="1:9" x14ac:dyDescent="0.2">
      <c r="A23" s="15" t="s">
        <v>21</v>
      </c>
      <c r="B23" s="21"/>
      <c r="C23" s="22" t="s">
        <v>24</v>
      </c>
      <c r="D23" s="18" t="str">
        <f t="shared" si="0"/>
        <v>NZD-IRSwap-5Y</v>
      </c>
      <c r="E23" s="23">
        <v>7.4399999999999994E-2</v>
      </c>
      <c r="F23" s="24"/>
      <c r="G23" s="5"/>
      <c r="H23" s="4"/>
      <c r="I23" s="4"/>
    </row>
    <row r="24" spans="1:9" x14ac:dyDescent="0.2">
      <c r="A24" s="15" t="s">
        <v>21</v>
      </c>
      <c r="B24" s="21"/>
      <c r="C24" s="22" t="s">
        <v>25</v>
      </c>
      <c r="D24" s="18" t="str">
        <f t="shared" si="0"/>
        <v>NZD-IRSwap-6Y</v>
      </c>
      <c r="E24" s="23">
        <v>7.2900000000000006E-2</v>
      </c>
      <c r="F24" s="24"/>
      <c r="G24" s="5"/>
      <c r="H24" s="4"/>
      <c r="I24" s="4"/>
    </row>
    <row r="25" spans="1:9" x14ac:dyDescent="0.2">
      <c r="A25" s="15" t="s">
        <v>21</v>
      </c>
      <c r="B25" s="21"/>
      <c r="C25" s="22" t="s">
        <v>26</v>
      </c>
      <c r="D25" s="18" t="str">
        <f t="shared" si="0"/>
        <v>NZD-IRSwap-7Y</v>
      </c>
      <c r="E25" s="23">
        <v>7.1400000000000005E-2</v>
      </c>
      <c r="F25" s="24"/>
      <c r="G25" s="5"/>
      <c r="H25" s="4"/>
      <c r="I25" s="4"/>
    </row>
    <row r="26" spans="1:9" x14ac:dyDescent="0.2">
      <c r="A26" s="15" t="s">
        <v>21</v>
      </c>
      <c r="B26" s="21"/>
      <c r="C26" s="22" t="s">
        <v>27</v>
      </c>
      <c r="D26" s="18" t="str">
        <f t="shared" si="0"/>
        <v>NZD-IRSwap-8Y</v>
      </c>
      <c r="E26" s="23">
        <v>7.0699999999999999E-2</v>
      </c>
      <c r="F26" s="24"/>
      <c r="G26" s="5"/>
      <c r="H26" s="4"/>
      <c r="I26" s="4"/>
    </row>
    <row r="27" spans="1:9" x14ac:dyDescent="0.2">
      <c r="A27" s="15" t="s">
        <v>21</v>
      </c>
      <c r="B27" s="21"/>
      <c r="C27" s="22" t="s">
        <v>28</v>
      </c>
      <c r="D27" s="18" t="str">
        <f t="shared" si="0"/>
        <v>NZD-IRSwap-9Y</v>
      </c>
      <c r="E27" s="23">
        <v>7.0000000000000007E-2</v>
      </c>
      <c r="F27" s="24"/>
      <c r="G27" s="5"/>
      <c r="H27" s="4"/>
      <c r="I27" s="4"/>
    </row>
    <row r="28" spans="1:9" x14ac:dyDescent="0.2">
      <c r="A28" s="15" t="s">
        <v>21</v>
      </c>
      <c r="B28" s="21"/>
      <c r="C28" s="22" t="s">
        <v>29</v>
      </c>
      <c r="D28" s="18" t="str">
        <f t="shared" si="0"/>
        <v>NZD-IRSwap-10Y</v>
      </c>
      <c r="E28" s="23">
        <v>6.9400000000000003E-2</v>
      </c>
      <c r="F28" s="24"/>
      <c r="G28" s="5"/>
      <c r="H28" s="4"/>
      <c r="I28" s="4"/>
    </row>
    <row r="29" spans="1:9" x14ac:dyDescent="0.2">
      <c r="A29" s="15" t="s">
        <v>21</v>
      </c>
      <c r="B29" s="21"/>
      <c r="C29" s="22" t="s">
        <v>30</v>
      </c>
      <c r="D29" s="18" t="str">
        <f t="shared" si="0"/>
        <v>NZD-IRSwap-15Y</v>
      </c>
      <c r="E29" s="23">
        <v>6.7900000000000002E-2</v>
      </c>
      <c r="F29" s="24"/>
      <c r="G29" s="5"/>
      <c r="H29" s="4"/>
      <c r="I29" s="4"/>
    </row>
    <row r="30" spans="1:9" x14ac:dyDescent="0.2">
      <c r="A30" s="15" t="s">
        <v>21</v>
      </c>
      <c r="B30" s="21"/>
      <c r="C30" s="22" t="s">
        <v>31</v>
      </c>
      <c r="D30" s="18" t="str">
        <f t="shared" si="0"/>
        <v>NZD-IRSwap-20Y</v>
      </c>
      <c r="E30" s="23">
        <v>6.6799999999999998E-2</v>
      </c>
      <c r="F30" s="24"/>
      <c r="G30" s="5"/>
      <c r="H30" s="4"/>
      <c r="I30" s="4"/>
    </row>
    <row r="31" spans="1:9" x14ac:dyDescent="0.2">
      <c r="A31" s="15" t="s">
        <v>32</v>
      </c>
      <c r="B31" s="22" t="s">
        <v>86</v>
      </c>
      <c r="C31" s="22">
        <v>1</v>
      </c>
      <c r="D31" s="18" t="str">
        <f t="shared" si="0"/>
        <v>NZD-IRFuture-ZB-1</v>
      </c>
      <c r="E31" s="23">
        <v>6.6600000000000006E-2</v>
      </c>
      <c r="F31" s="24">
        <v>0.2</v>
      </c>
      <c r="G31" s="5"/>
      <c r="H31" s="4"/>
      <c r="I31" s="4"/>
    </row>
    <row r="32" spans="1:9" x14ac:dyDescent="0.2">
      <c r="A32" s="15" t="s">
        <v>32</v>
      </c>
      <c r="B32" s="22" t="s">
        <v>86</v>
      </c>
      <c r="C32" s="22">
        <v>2</v>
      </c>
      <c r="D32" s="18" t="str">
        <f t="shared" si="0"/>
        <v>NZD-IRFuture-ZB-2</v>
      </c>
      <c r="E32" s="23">
        <v>6.5600000000000006E-2</v>
      </c>
      <c r="F32" s="24">
        <v>0.2</v>
      </c>
      <c r="G32" s="5"/>
      <c r="H32" s="4"/>
      <c r="I32" s="4"/>
    </row>
    <row r="33" spans="1:9" x14ac:dyDescent="0.2">
      <c r="A33" s="15" t="s">
        <v>32</v>
      </c>
      <c r="B33" s="22" t="s">
        <v>86</v>
      </c>
      <c r="C33" s="22">
        <v>3</v>
      </c>
      <c r="D33" s="18" t="str">
        <f t="shared" si="0"/>
        <v>NZD-IRFuture-ZB-3</v>
      </c>
      <c r="E33" s="23">
        <v>6.7599999999999993E-2</v>
      </c>
      <c r="F33" s="24">
        <v>0.2</v>
      </c>
      <c r="G33" s="5"/>
      <c r="H33" s="4"/>
      <c r="I33" s="4"/>
    </row>
    <row r="34" spans="1:9" x14ac:dyDescent="0.2">
      <c r="A34" s="15" t="s">
        <v>32</v>
      </c>
      <c r="B34" s="22" t="s">
        <v>86</v>
      </c>
      <c r="C34" s="22">
        <v>4</v>
      </c>
      <c r="D34" s="18" t="str">
        <f t="shared" si="0"/>
        <v>NZD-IRFuture-ZB-4</v>
      </c>
      <c r="E34" s="23">
        <v>6.8900000000000003E-2</v>
      </c>
      <c r="F34" s="24">
        <v>0.2</v>
      </c>
      <c r="G34" s="5"/>
      <c r="H34" s="4"/>
      <c r="I34" s="4"/>
    </row>
    <row r="35" spans="1:9" x14ac:dyDescent="0.2">
      <c r="A35" s="15" t="s">
        <v>32</v>
      </c>
      <c r="B35" s="22" t="s">
        <v>86</v>
      </c>
      <c r="C35" s="22">
        <v>5</v>
      </c>
      <c r="D35" s="18" t="str">
        <f t="shared" si="0"/>
        <v>NZD-IRFuture-ZB-5</v>
      </c>
      <c r="E35" s="23">
        <v>6.5699999999999995E-2</v>
      </c>
      <c r="F35" s="24">
        <v>0.2</v>
      </c>
      <c r="G35" s="5"/>
      <c r="H35" s="4"/>
      <c r="I35" s="4"/>
    </row>
    <row r="36" spans="1:9" x14ac:dyDescent="0.2">
      <c r="A36" s="15" t="s">
        <v>32</v>
      </c>
      <c r="B36" s="22" t="s">
        <v>86</v>
      </c>
      <c r="C36" s="22">
        <v>6</v>
      </c>
      <c r="D36" s="18" t="str">
        <f t="shared" si="0"/>
        <v>NZD-IRFuture-ZB-6</v>
      </c>
      <c r="E36" s="23">
        <v>6.4399999999999999E-2</v>
      </c>
      <c r="F36" s="24">
        <v>0.2</v>
      </c>
      <c r="G36" s="5"/>
      <c r="H36" s="4"/>
      <c r="I36" s="4"/>
    </row>
    <row r="37" spans="1:9" x14ac:dyDescent="0.2">
      <c r="A37" s="15" t="s">
        <v>32</v>
      </c>
      <c r="B37" s="22" t="s">
        <v>86</v>
      </c>
      <c r="C37" s="22">
        <v>7</v>
      </c>
      <c r="D37" s="18" t="str">
        <f t="shared" si="0"/>
        <v>NZD-IRFuture-ZB-7</v>
      </c>
      <c r="E37" s="23">
        <v>6.2100000000000002E-2</v>
      </c>
      <c r="F37" s="24">
        <v>0.2</v>
      </c>
      <c r="G37" s="5"/>
      <c r="H37" s="4"/>
      <c r="I37" s="4"/>
    </row>
    <row r="38" spans="1:9" ht="13.5" thickBot="1" x14ac:dyDescent="0.25">
      <c r="A38" s="15" t="s">
        <v>32</v>
      </c>
      <c r="B38" s="22" t="s">
        <v>86</v>
      </c>
      <c r="C38" s="25">
        <v>8</v>
      </c>
      <c r="D38" s="18" t="str">
        <f t="shared" si="0"/>
        <v>NZD-IRFuture-ZB-8</v>
      </c>
      <c r="E38" s="26">
        <v>7.4399999999999994E-2</v>
      </c>
      <c r="F38" s="27">
        <v>0.2</v>
      </c>
      <c r="G38" s="5"/>
      <c r="H38" s="4"/>
      <c r="I38" s="4"/>
    </row>
    <row r="39" spans="1:9" x14ac:dyDescent="0.2">
      <c r="A39" s="7"/>
      <c r="B39" s="52"/>
      <c r="C39" s="8"/>
      <c r="D39" s="8"/>
      <c r="E39" s="8"/>
      <c r="F39" s="8"/>
      <c r="G39" s="5"/>
      <c r="H39" s="4"/>
      <c r="I39" s="4"/>
    </row>
    <row r="40" spans="1:9" ht="13.5" thickBot="1" x14ac:dyDescent="0.25">
      <c r="A40" s="29"/>
      <c r="B40" s="54"/>
      <c r="C40" s="30"/>
      <c r="D40" s="30"/>
      <c r="E40" s="30"/>
      <c r="F40" s="30"/>
      <c r="G40" s="31"/>
      <c r="H40" s="4"/>
      <c r="I40" s="4"/>
    </row>
    <row r="41" spans="1:9" x14ac:dyDescent="0.2">
      <c r="A41" s="4"/>
      <c r="B41" s="55"/>
      <c r="C41" s="4"/>
      <c r="D41" s="4"/>
      <c r="E41" s="4"/>
      <c r="F41" s="4"/>
      <c r="G41" s="4"/>
      <c r="H41" s="4"/>
      <c r="I41" s="4"/>
    </row>
  </sheetData>
  <protectedRanges>
    <protectedRange sqref="B10" name="Range2_1_1_1"/>
    <protectedRange sqref="E10" name="Range2_1_1"/>
  </protectedRanges>
  <mergeCells count="2">
    <mergeCell ref="D1:E1"/>
    <mergeCell ref="A1:B1"/>
  </mergeCells>
  <dataValidations count="8">
    <dataValidation type="list" allowBlank="1" showInputMessage="1" showErrorMessage="1" sqref="B2 E2" xr:uid="{00000000-0002-0000-0500-000000000000}">
      <formula1>"RateCurve, DiscountCurve, InflationCurve, RateSpreadCurve"</formula1>
    </dataValidation>
    <dataValidation type="list" allowBlank="1" showInputMessage="1" showErrorMessage="1" sqref="B6" xr:uid="{00000000-0002-0000-0500-000001000000}">
      <formula1>RateIndex</formula1>
    </dataValidation>
    <dataValidation type="list" allowBlank="1" showInputMessage="1" showErrorMessage="1" sqref="B7" xr:uid="{00000000-0002-0000-0500-000002000000}">
      <formula1>"1D,1M,3M,6M"</formula1>
    </dataValidation>
    <dataValidation type="list" allowBlank="1" showInputMessage="1" showErrorMessage="1" sqref="E7" xr:uid="{00000000-0002-0000-0500-000003000000}">
      <formula1>"SENIOR"</formula1>
    </dataValidation>
    <dataValidation type="list" allowBlank="1" showInputMessage="1" showErrorMessage="1" sqref="E6" xr:uid="{00000000-0002-0000-0500-000004000000}">
      <formula1>"NAB, LIBOR"</formula1>
    </dataValidation>
    <dataValidation type="list" allowBlank="1" showInputMessage="1" showErrorMessage="1" sqref="E10 B10" xr:uid="{00000000-0002-0000-0500-000005000000}">
      <formula1>Algorithms</formula1>
    </dataValidation>
    <dataValidation type="list" allowBlank="1" showInputMessage="1" showErrorMessage="1" sqref="E11 B11" xr:uid="{00000000-0002-0000-0500-000006000000}">
      <formula1>Currency</formula1>
    </dataValidation>
    <dataValidation type="list" allowBlank="1" showInputMessage="1" showErrorMessage="1" sqref="B5 E5" xr:uid="{00000000-0002-0000-0500-000007000000}">
      <formula1>Markets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4"/>
  <sheetViews>
    <sheetView topLeftCell="A10" workbookViewId="0">
      <selection activeCell="D2" sqref="D2"/>
    </sheetView>
  </sheetViews>
  <sheetFormatPr defaultRowHeight="12.75" x14ac:dyDescent="0.2"/>
  <cols>
    <col min="1" max="1" width="30.5703125" bestFit="1" customWidth="1"/>
    <col min="2" max="2" width="21.28515625" style="56" customWidth="1"/>
    <col min="4" max="4" width="17.42578125" bestFit="1" customWidth="1"/>
    <col min="5" max="5" width="29.7109375" customWidth="1"/>
    <col min="7" max="7" width="3" customWidth="1"/>
  </cols>
  <sheetData>
    <row r="1" spans="1:10" ht="13.5" thickBot="1" x14ac:dyDescent="0.25">
      <c r="A1" s="85" t="str">
        <f ca="1">_xll.HLV5r3.Financial.Cache.CreateCurve_Old( A2:B11, HLInstruments, Rates, Spreads)</f>
        <v>Market.QR_LIVE.RateCurve.GBP-LIBOR-ISDA-6M</v>
      </c>
      <c r="B1" s="86"/>
      <c r="C1" s="8"/>
      <c r="D1" s="85" t="str">
        <f ca="1">_xll.HLV5r3.Financial.Cache.CreateCurve_Old( D2:E11, HLInstruments, Rates, Spreads)</f>
        <v>Market.QR_LIVE.DiscountCurve.GBP-LIBOR-SENIOR</v>
      </c>
      <c r="E1" s="86"/>
      <c r="F1" s="8"/>
      <c r="G1" s="3"/>
      <c r="H1" s="4"/>
      <c r="I1" s="4"/>
      <c r="J1" s="4"/>
    </row>
    <row r="2" spans="1:10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4"/>
      <c r="I2" s="4"/>
      <c r="J2" s="4"/>
    </row>
    <row r="3" spans="1:10" x14ac:dyDescent="0.2">
      <c r="A3" s="35" t="s">
        <v>53</v>
      </c>
      <c r="B3" s="42">
        <f ca="1">TODAY()</f>
        <v>43647</v>
      </c>
      <c r="C3" s="8"/>
      <c r="D3" s="35" t="s">
        <v>53</v>
      </c>
      <c r="E3" s="42">
        <f ca="1">B3</f>
        <v>43647</v>
      </c>
      <c r="F3" s="8"/>
      <c r="G3" s="5"/>
      <c r="H3" s="4"/>
      <c r="I3" s="4"/>
      <c r="J3" s="4"/>
    </row>
    <row r="4" spans="1:10" x14ac:dyDescent="0.2">
      <c r="A4" s="36" t="s">
        <v>54</v>
      </c>
      <c r="B4" s="39">
        <f ca="1">B3</f>
        <v>43647</v>
      </c>
      <c r="C4" s="8"/>
      <c r="D4" s="36" t="s">
        <v>54</v>
      </c>
      <c r="E4" s="39">
        <f ca="1">B4</f>
        <v>43647</v>
      </c>
      <c r="F4" s="8"/>
      <c r="G4" s="5"/>
      <c r="H4" s="4"/>
      <c r="I4" s="4"/>
      <c r="J4" s="6"/>
    </row>
    <row r="5" spans="1:10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4"/>
      <c r="I5" s="4"/>
      <c r="J5" s="4"/>
    </row>
    <row r="6" spans="1:10" x14ac:dyDescent="0.2">
      <c r="A6" s="36" t="s">
        <v>4</v>
      </c>
      <c r="B6" s="41" t="s">
        <v>60</v>
      </c>
      <c r="C6" s="8"/>
      <c r="D6" s="36" t="s">
        <v>64</v>
      </c>
      <c r="E6" s="41" t="s">
        <v>68</v>
      </c>
      <c r="F6" s="8"/>
      <c r="G6" s="5"/>
      <c r="H6" s="4"/>
      <c r="J6" s="4"/>
    </row>
    <row r="7" spans="1:10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4"/>
      <c r="J7" s="4"/>
    </row>
    <row r="8" spans="1:10" x14ac:dyDescent="0.2">
      <c r="A8" s="36" t="s">
        <v>5</v>
      </c>
      <c r="B8" s="40" t="str">
        <f>B6&amp;"-"&amp;B7</f>
        <v>GBP-LIBOR-ISDA-6M</v>
      </c>
      <c r="C8" s="8"/>
      <c r="D8" s="36" t="s">
        <v>5</v>
      </c>
      <c r="E8" s="40" t="str">
        <f>E11&amp;"-"&amp;E6&amp;"-"&amp;E7</f>
        <v>GBP-LIBOR-SENIOR</v>
      </c>
      <c r="F8" s="8"/>
      <c r="G8" s="5"/>
      <c r="H8" s="4"/>
      <c r="J8" s="4"/>
    </row>
    <row r="9" spans="1:10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5"/>
      <c r="H9" s="4"/>
      <c r="J9" s="4"/>
    </row>
    <row r="10" spans="1:10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5"/>
      <c r="H10" s="4"/>
      <c r="J10" s="4"/>
    </row>
    <row r="11" spans="1:10" ht="13.5" thickBot="1" x14ac:dyDescent="0.25">
      <c r="A11" s="38" t="s">
        <v>1</v>
      </c>
      <c r="B11" s="43" t="s">
        <v>39</v>
      </c>
      <c r="C11" s="8"/>
      <c r="D11" s="38" t="s">
        <v>1</v>
      </c>
      <c r="E11" s="43" t="s">
        <v>39</v>
      </c>
      <c r="F11" s="8"/>
      <c r="G11" s="5"/>
      <c r="H11" s="4"/>
      <c r="J11" s="4"/>
    </row>
    <row r="12" spans="1:10" ht="13.5" thickBot="1" x14ac:dyDescent="0.25">
      <c r="A12" s="7"/>
      <c r="B12" s="52"/>
      <c r="C12" s="8"/>
      <c r="D12" s="8"/>
      <c r="E12" s="8"/>
      <c r="F12" s="8"/>
      <c r="G12" s="5"/>
      <c r="H12" s="4"/>
      <c r="J12" s="4"/>
    </row>
    <row r="13" spans="1:10" ht="13.5" thickBot="1" x14ac:dyDescent="0.25">
      <c r="A13" s="1" t="s">
        <v>8</v>
      </c>
      <c r="B13" s="53"/>
      <c r="C13" s="2"/>
      <c r="D13" s="2"/>
      <c r="E13" s="2"/>
      <c r="F13" s="9"/>
      <c r="G13" s="5"/>
      <c r="H13" s="4"/>
      <c r="J13" s="4"/>
    </row>
    <row r="14" spans="1:10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"/>
      <c r="H14" s="4"/>
      <c r="J14" s="4"/>
    </row>
    <row r="15" spans="1:10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GBP-Deposit-1D</v>
      </c>
      <c r="E15" s="19">
        <v>6.6100000000000006E-2</v>
      </c>
      <c r="F15" s="20"/>
      <c r="G15" s="5"/>
      <c r="H15" s="4"/>
      <c r="J15" s="4"/>
    </row>
    <row r="16" spans="1:10" x14ac:dyDescent="0.2">
      <c r="A16" s="15" t="s">
        <v>15</v>
      </c>
      <c r="B16" s="21"/>
      <c r="C16" s="22" t="s">
        <v>17</v>
      </c>
      <c r="D16" s="18" t="str">
        <f t="shared" ref="D16:D41" si="0">$B$11&amp;"-"&amp;A16&amp;"-"&amp;IF(B16="","",B16&amp;"-")&amp;C16</f>
        <v>GBP-Deposit-1W</v>
      </c>
      <c r="E16" s="23">
        <v>6.59E-2</v>
      </c>
      <c r="F16" s="24"/>
      <c r="G16" s="5"/>
      <c r="H16" s="4"/>
      <c r="J16" s="4"/>
    </row>
    <row r="17" spans="1:10" x14ac:dyDescent="0.2">
      <c r="A17" s="15" t="s">
        <v>15</v>
      </c>
      <c r="B17" s="21"/>
      <c r="C17" s="22" t="s">
        <v>18</v>
      </c>
      <c r="D17" s="18" t="str">
        <f t="shared" si="0"/>
        <v>GBP-Deposit-2W</v>
      </c>
      <c r="E17" s="23">
        <v>6.6299999999999998E-2</v>
      </c>
      <c r="F17" s="24"/>
      <c r="G17" s="5"/>
      <c r="H17" s="4"/>
      <c r="J17" s="4"/>
    </row>
    <row r="18" spans="1:10" x14ac:dyDescent="0.2">
      <c r="A18" s="15" t="s">
        <v>15</v>
      </c>
      <c r="B18" s="21"/>
      <c r="C18" s="22" t="s">
        <v>19</v>
      </c>
      <c r="D18" s="18" t="str">
        <f t="shared" si="0"/>
        <v>GBP-Deposit-1M</v>
      </c>
      <c r="E18" s="23">
        <v>6.6600000000000006E-2</v>
      </c>
      <c r="F18" s="24"/>
      <c r="G18" s="5"/>
      <c r="H18" s="4"/>
      <c r="J18" s="4"/>
    </row>
    <row r="19" spans="1:10" x14ac:dyDescent="0.2">
      <c r="A19" s="15" t="s">
        <v>15</v>
      </c>
      <c r="B19" s="21"/>
      <c r="C19" s="22" t="s">
        <v>20</v>
      </c>
      <c r="D19" s="18" t="str">
        <f t="shared" si="0"/>
        <v>GBP-Deposit-2M</v>
      </c>
      <c r="E19" s="23">
        <v>6.9199999999999998E-2</v>
      </c>
      <c r="F19" s="24"/>
      <c r="G19" s="5"/>
      <c r="H19" s="4"/>
      <c r="J19" s="4"/>
    </row>
    <row r="20" spans="1:10" x14ac:dyDescent="0.2">
      <c r="A20" s="15" t="s">
        <v>15</v>
      </c>
      <c r="B20" s="21"/>
      <c r="C20" s="22" t="s">
        <v>3</v>
      </c>
      <c r="D20" s="18" t="str">
        <f t="shared" si="0"/>
        <v>GBP-Deposit-3M</v>
      </c>
      <c r="E20" s="23">
        <v>7.0199999999999999E-2</v>
      </c>
      <c r="F20" s="24"/>
      <c r="G20" s="5"/>
      <c r="H20" s="4"/>
      <c r="J20" s="4"/>
    </row>
    <row r="21" spans="1:10" x14ac:dyDescent="0.2">
      <c r="A21" s="15" t="s">
        <v>21</v>
      </c>
      <c r="B21" s="21"/>
      <c r="C21" s="22" t="s">
        <v>22</v>
      </c>
      <c r="D21" s="18" t="str">
        <f t="shared" si="0"/>
        <v>GBP-IRSwap-3Y</v>
      </c>
      <c r="E21" s="23">
        <v>7.4300000000000005E-2</v>
      </c>
      <c r="F21" s="24"/>
      <c r="G21" s="5"/>
      <c r="H21" s="4"/>
      <c r="J21" s="4"/>
    </row>
    <row r="22" spans="1:10" x14ac:dyDescent="0.2">
      <c r="A22" s="15" t="s">
        <v>21</v>
      </c>
      <c r="B22" s="21"/>
      <c r="C22" s="22" t="s">
        <v>23</v>
      </c>
      <c r="D22" s="18" t="str">
        <f t="shared" si="0"/>
        <v>GBP-IRSwap-4Y</v>
      </c>
      <c r="E22" s="23">
        <v>7.4399999999999994E-2</v>
      </c>
      <c r="F22" s="24"/>
      <c r="G22" s="5"/>
      <c r="H22" s="4"/>
      <c r="J22" s="4"/>
    </row>
    <row r="23" spans="1:10" x14ac:dyDescent="0.2">
      <c r="A23" s="15" t="s">
        <v>21</v>
      </c>
      <c r="B23" s="21"/>
      <c r="C23" s="22" t="s">
        <v>24</v>
      </c>
      <c r="D23" s="18" t="str">
        <f t="shared" si="0"/>
        <v>GBP-IRSwap-5Y</v>
      </c>
      <c r="E23" s="23">
        <v>7.4399999999999994E-2</v>
      </c>
      <c r="F23" s="24"/>
      <c r="G23" s="5"/>
      <c r="H23" s="4"/>
      <c r="J23" s="4"/>
    </row>
    <row r="24" spans="1:10" x14ac:dyDescent="0.2">
      <c r="A24" s="15" t="s">
        <v>21</v>
      </c>
      <c r="B24" s="21"/>
      <c r="C24" s="22" t="s">
        <v>25</v>
      </c>
      <c r="D24" s="18" t="str">
        <f t="shared" si="0"/>
        <v>GBP-IRSwap-6Y</v>
      </c>
      <c r="E24" s="23">
        <v>7.2900000000000006E-2</v>
      </c>
      <c r="F24" s="24"/>
      <c r="G24" s="5"/>
      <c r="H24" s="4"/>
      <c r="J24" s="4"/>
    </row>
    <row r="25" spans="1:10" x14ac:dyDescent="0.2">
      <c r="A25" s="15" t="s">
        <v>21</v>
      </c>
      <c r="B25" s="21"/>
      <c r="C25" s="22" t="s">
        <v>26</v>
      </c>
      <c r="D25" s="18" t="str">
        <f t="shared" si="0"/>
        <v>GBP-IRSwap-7Y</v>
      </c>
      <c r="E25" s="23">
        <v>7.1400000000000005E-2</v>
      </c>
      <c r="F25" s="24"/>
      <c r="G25" s="5"/>
      <c r="H25" s="4"/>
      <c r="J25" s="4"/>
    </row>
    <row r="26" spans="1:10" x14ac:dyDescent="0.2">
      <c r="A26" s="15" t="s">
        <v>21</v>
      </c>
      <c r="B26" s="21"/>
      <c r="C26" s="22" t="s">
        <v>27</v>
      </c>
      <c r="D26" s="18" t="str">
        <f t="shared" si="0"/>
        <v>GBP-IRSwap-8Y</v>
      </c>
      <c r="E26" s="23">
        <v>7.0699999999999999E-2</v>
      </c>
      <c r="F26" s="24"/>
      <c r="G26" s="5"/>
      <c r="H26" s="4"/>
      <c r="J26" s="4"/>
    </row>
    <row r="27" spans="1:10" x14ac:dyDescent="0.2">
      <c r="A27" s="15" t="s">
        <v>21</v>
      </c>
      <c r="B27" s="21"/>
      <c r="C27" s="22" t="s">
        <v>28</v>
      </c>
      <c r="D27" s="18" t="str">
        <f t="shared" si="0"/>
        <v>GBP-IRSwap-9Y</v>
      </c>
      <c r="E27" s="23">
        <v>7.0000000000000007E-2</v>
      </c>
      <c r="F27" s="24"/>
      <c r="G27" s="5"/>
      <c r="H27" s="4"/>
      <c r="J27" s="4"/>
    </row>
    <row r="28" spans="1:10" x14ac:dyDescent="0.2">
      <c r="A28" s="15" t="s">
        <v>21</v>
      </c>
      <c r="B28" s="21"/>
      <c r="C28" s="22" t="s">
        <v>29</v>
      </c>
      <c r="D28" s="18" t="str">
        <f t="shared" si="0"/>
        <v>GBP-IRSwap-10Y</v>
      </c>
      <c r="E28" s="23">
        <v>6.9400000000000003E-2</v>
      </c>
      <c r="F28" s="24"/>
      <c r="G28" s="5"/>
      <c r="H28" s="4"/>
      <c r="J28" s="4"/>
    </row>
    <row r="29" spans="1:10" x14ac:dyDescent="0.2">
      <c r="A29" s="15" t="s">
        <v>21</v>
      </c>
      <c r="B29" s="21"/>
      <c r="C29" s="22" t="s">
        <v>48</v>
      </c>
      <c r="D29" s="18" t="str">
        <f>$B$11&amp;"-"&amp;A29&amp;"-"&amp;IF(B29="","",B29&amp;"-")&amp;C29</f>
        <v>GBP-IRSwap-12Y</v>
      </c>
      <c r="E29" s="23">
        <v>6.9400000000000003E-2</v>
      </c>
      <c r="F29" s="24"/>
      <c r="G29" s="5"/>
      <c r="H29" s="4"/>
      <c r="J29" s="4"/>
    </row>
    <row r="30" spans="1:10" x14ac:dyDescent="0.2">
      <c r="A30" s="15" t="s">
        <v>21</v>
      </c>
      <c r="B30" s="21"/>
      <c r="C30" s="22" t="s">
        <v>30</v>
      </c>
      <c r="D30" s="18" t="str">
        <f t="shared" si="0"/>
        <v>GBP-IRSwap-15Y</v>
      </c>
      <c r="E30" s="23">
        <v>6.7900000000000002E-2</v>
      </c>
      <c r="F30" s="24"/>
      <c r="G30" s="5"/>
      <c r="H30" s="4"/>
      <c r="J30" s="4"/>
    </row>
    <row r="31" spans="1:10" x14ac:dyDescent="0.2">
      <c r="A31" s="15" t="s">
        <v>21</v>
      </c>
      <c r="B31" s="21"/>
      <c r="C31" s="22" t="s">
        <v>31</v>
      </c>
      <c r="D31" s="18" t="str">
        <f t="shared" si="0"/>
        <v>GBP-IRSwap-20Y</v>
      </c>
      <c r="E31" s="23">
        <v>6.6799999999999998E-2</v>
      </c>
      <c r="F31" s="24"/>
      <c r="G31" s="5"/>
      <c r="H31" s="4"/>
      <c r="J31" s="4"/>
    </row>
    <row r="32" spans="1:10" x14ac:dyDescent="0.2">
      <c r="A32" s="15" t="s">
        <v>21</v>
      </c>
      <c r="B32" s="21"/>
      <c r="C32" s="22" t="s">
        <v>49</v>
      </c>
      <c r="D32" s="18" t="str">
        <f t="shared" ref="D32:D33" si="1">$B$11&amp;"-"&amp;A32&amp;"-"&amp;IF(B32="","",B32&amp;"-")&amp;C32</f>
        <v>GBP-IRSwap-25Y</v>
      </c>
      <c r="E32" s="23">
        <v>6.6799999999999998E-2</v>
      </c>
      <c r="F32" s="24"/>
      <c r="G32" s="5"/>
      <c r="H32" s="4"/>
      <c r="I32" s="4"/>
      <c r="J32" s="4"/>
    </row>
    <row r="33" spans="1:10" x14ac:dyDescent="0.2">
      <c r="A33" s="15" t="s">
        <v>21</v>
      </c>
      <c r="B33" s="21"/>
      <c r="C33" s="22" t="s">
        <v>78</v>
      </c>
      <c r="D33" s="18" t="str">
        <f t="shared" si="1"/>
        <v>GBP-IRSwap-30Y</v>
      </c>
      <c r="E33" s="23">
        <v>6.6799999999999998E-2</v>
      </c>
      <c r="F33" s="24"/>
      <c r="G33" s="5"/>
      <c r="H33" s="4"/>
      <c r="I33" s="4"/>
      <c r="J33" s="4"/>
    </row>
    <row r="34" spans="1:10" x14ac:dyDescent="0.2">
      <c r="A34" s="15" t="s">
        <v>32</v>
      </c>
      <c r="B34" s="22" t="s">
        <v>40</v>
      </c>
      <c r="C34" s="22">
        <v>1</v>
      </c>
      <c r="D34" s="18" t="str">
        <f t="shared" si="0"/>
        <v>GBP-IRFuture-L-1</v>
      </c>
      <c r="E34" s="23">
        <v>6.6600000000000006E-2</v>
      </c>
      <c r="F34" s="24">
        <v>0.2</v>
      </c>
      <c r="G34" s="5"/>
      <c r="H34" s="4"/>
      <c r="I34" s="4"/>
      <c r="J34" s="4"/>
    </row>
    <row r="35" spans="1:10" x14ac:dyDescent="0.2">
      <c r="A35" s="15" t="s">
        <v>32</v>
      </c>
      <c r="B35" s="22" t="s">
        <v>40</v>
      </c>
      <c r="C35" s="22">
        <v>2</v>
      </c>
      <c r="D35" s="18" t="str">
        <f t="shared" si="0"/>
        <v>GBP-IRFuture-L-2</v>
      </c>
      <c r="E35" s="23">
        <v>6.5600000000000006E-2</v>
      </c>
      <c r="F35" s="24">
        <v>0.2</v>
      </c>
      <c r="G35" s="5"/>
      <c r="H35" s="4"/>
      <c r="I35" s="4"/>
      <c r="J35" s="4"/>
    </row>
    <row r="36" spans="1:10" x14ac:dyDescent="0.2">
      <c r="A36" s="15" t="s">
        <v>32</v>
      </c>
      <c r="B36" s="22" t="s">
        <v>40</v>
      </c>
      <c r="C36" s="22">
        <v>3</v>
      </c>
      <c r="D36" s="18" t="str">
        <f t="shared" si="0"/>
        <v>GBP-IRFuture-L-3</v>
      </c>
      <c r="E36" s="23">
        <v>6.7599999999999993E-2</v>
      </c>
      <c r="F36" s="24">
        <v>0.2</v>
      </c>
      <c r="G36" s="5"/>
      <c r="H36" s="4"/>
      <c r="I36" s="4"/>
      <c r="J36" s="4"/>
    </row>
    <row r="37" spans="1:10" x14ac:dyDescent="0.2">
      <c r="A37" s="15" t="s">
        <v>32</v>
      </c>
      <c r="B37" s="22" t="s">
        <v>40</v>
      </c>
      <c r="C37" s="22">
        <v>4</v>
      </c>
      <c r="D37" s="18" t="str">
        <f t="shared" si="0"/>
        <v>GBP-IRFuture-L-4</v>
      </c>
      <c r="E37" s="23">
        <v>6.8900000000000003E-2</v>
      </c>
      <c r="F37" s="24">
        <v>0.2</v>
      </c>
      <c r="G37" s="5"/>
      <c r="H37" s="4"/>
      <c r="I37" s="4"/>
      <c r="J37" s="4"/>
    </row>
    <row r="38" spans="1:10" x14ac:dyDescent="0.2">
      <c r="A38" s="15" t="s">
        <v>32</v>
      </c>
      <c r="B38" s="22" t="s">
        <v>40</v>
      </c>
      <c r="C38" s="22">
        <v>5</v>
      </c>
      <c r="D38" s="18" t="str">
        <f t="shared" si="0"/>
        <v>GBP-IRFuture-L-5</v>
      </c>
      <c r="E38" s="23">
        <v>6.5699999999999995E-2</v>
      </c>
      <c r="F38" s="24">
        <v>0.2</v>
      </c>
      <c r="G38" s="5"/>
      <c r="H38" s="4"/>
      <c r="I38" s="4"/>
      <c r="J38" s="4"/>
    </row>
    <row r="39" spans="1:10" x14ac:dyDescent="0.2">
      <c r="A39" s="15" t="s">
        <v>32</v>
      </c>
      <c r="B39" s="22" t="s">
        <v>40</v>
      </c>
      <c r="C39" s="22">
        <v>6</v>
      </c>
      <c r="D39" s="18" t="str">
        <f t="shared" si="0"/>
        <v>GBP-IRFuture-L-6</v>
      </c>
      <c r="E39" s="23">
        <v>6.4399999999999999E-2</v>
      </c>
      <c r="F39" s="24">
        <v>0.2</v>
      </c>
      <c r="G39" s="5"/>
      <c r="H39" s="4"/>
      <c r="I39" s="4"/>
      <c r="J39" s="4"/>
    </row>
    <row r="40" spans="1:10" x14ac:dyDescent="0.2">
      <c r="A40" s="15" t="s">
        <v>32</v>
      </c>
      <c r="B40" s="22" t="s">
        <v>40</v>
      </c>
      <c r="C40" s="22">
        <v>7</v>
      </c>
      <c r="D40" s="18" t="str">
        <f t="shared" si="0"/>
        <v>GBP-IRFuture-L-7</v>
      </c>
      <c r="E40" s="23">
        <v>6.2100000000000002E-2</v>
      </c>
      <c r="F40" s="24">
        <v>0.2</v>
      </c>
      <c r="G40" s="5"/>
      <c r="H40" s="4"/>
      <c r="I40" s="4"/>
      <c r="J40" s="4"/>
    </row>
    <row r="41" spans="1:10" ht="13.5" thickBot="1" x14ac:dyDescent="0.25">
      <c r="A41" s="15" t="s">
        <v>32</v>
      </c>
      <c r="B41" s="22" t="s">
        <v>40</v>
      </c>
      <c r="C41" s="25">
        <v>8</v>
      </c>
      <c r="D41" s="18" t="str">
        <f t="shared" si="0"/>
        <v>GBP-IRFuture-L-8</v>
      </c>
      <c r="E41" s="26">
        <v>7.4399999999999994E-2</v>
      </c>
      <c r="F41" s="27">
        <v>0.2</v>
      </c>
      <c r="G41" s="5"/>
      <c r="H41" s="4"/>
      <c r="I41" s="4"/>
      <c r="J41" s="4"/>
    </row>
    <row r="42" spans="1:10" x14ac:dyDescent="0.2">
      <c r="A42" s="7"/>
      <c r="B42" s="52"/>
      <c r="C42" s="8"/>
      <c r="D42" s="8"/>
      <c r="E42" s="8"/>
      <c r="F42" s="8"/>
      <c r="G42" s="5"/>
    </row>
    <row r="43" spans="1:10" ht="13.5" thickBot="1" x14ac:dyDescent="0.25">
      <c r="A43" s="29"/>
      <c r="B43" s="54"/>
      <c r="C43" s="30"/>
      <c r="D43" s="30"/>
      <c r="E43" s="30"/>
      <c r="F43" s="30"/>
      <c r="G43" s="31"/>
    </row>
    <row r="44" spans="1:10" x14ac:dyDescent="0.2">
      <c r="A44" s="4"/>
      <c r="B44" s="55"/>
      <c r="C44" s="4"/>
      <c r="D44" s="4"/>
      <c r="E44" s="4"/>
      <c r="F44" s="4"/>
      <c r="G44" s="4"/>
    </row>
  </sheetData>
  <protectedRanges>
    <protectedRange sqref="E10" name="Range2_1_1_1_1"/>
    <protectedRange sqref="B10" name="Range2_1_1_1_2"/>
  </protectedRanges>
  <mergeCells count="2">
    <mergeCell ref="A1:B1"/>
    <mergeCell ref="D1:E1"/>
  </mergeCells>
  <phoneticPr fontId="4" type="noConversion"/>
  <dataValidations count="8">
    <dataValidation type="list" allowBlank="1" showInputMessage="1" showErrorMessage="1" sqref="E11 B11" xr:uid="{00000000-0002-0000-0600-000000000000}">
      <formula1>Currency</formula1>
    </dataValidation>
    <dataValidation type="list" allowBlank="1" showInputMessage="1" showErrorMessage="1" sqref="E10 B10" xr:uid="{00000000-0002-0000-0600-000001000000}">
      <formula1>Algorithms</formula1>
    </dataValidation>
    <dataValidation type="list" allowBlank="1" showInputMessage="1" showErrorMessage="1" sqref="E6" xr:uid="{00000000-0002-0000-0600-000002000000}">
      <formula1>"NAB, LIBOR"</formula1>
    </dataValidation>
    <dataValidation type="list" allowBlank="1" showInputMessage="1" showErrorMessage="1" sqref="E7" xr:uid="{00000000-0002-0000-0600-000003000000}">
      <formula1>"SENIOR"</formula1>
    </dataValidation>
    <dataValidation type="list" allowBlank="1" showInputMessage="1" showErrorMessage="1" sqref="B7" xr:uid="{00000000-0002-0000-0600-000004000000}">
      <formula1>"1D,1M,3M,6M"</formula1>
    </dataValidation>
    <dataValidation type="list" allowBlank="1" showInputMessage="1" showErrorMessage="1" sqref="B6" xr:uid="{00000000-0002-0000-0600-000005000000}">
      <formula1>RateIndex</formula1>
    </dataValidation>
    <dataValidation type="list" allowBlank="1" showInputMessage="1" showErrorMessage="1" sqref="B2 E2" xr:uid="{00000000-0002-0000-0600-000006000000}">
      <formula1>"RateCurve, DiscountCurve, InflationCurve, RateSpreadCurve"</formula1>
    </dataValidation>
    <dataValidation type="list" allowBlank="1" showInputMessage="1" showErrorMessage="1" sqref="B5 E5" xr:uid="{00000000-0002-0000-0600-000007000000}">
      <formula1>Markets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97"/>
  <sheetViews>
    <sheetView workbookViewId="0">
      <selection activeCell="Q33" sqref="Q33"/>
    </sheetView>
  </sheetViews>
  <sheetFormatPr defaultRowHeight="12.75" x14ac:dyDescent="0.2"/>
  <cols>
    <col min="1" max="1" width="21" customWidth="1"/>
    <col min="2" max="2" width="48.85546875" bestFit="1" customWidth="1"/>
    <col min="3" max="3" width="17.42578125" customWidth="1"/>
    <col min="4" max="4" width="8" bestFit="1" customWidth="1"/>
    <col min="5" max="5" width="8.85546875" bestFit="1" customWidth="1"/>
    <col min="6" max="6" width="23" customWidth="1"/>
    <col min="7" max="7" width="26.28515625" customWidth="1"/>
  </cols>
  <sheetData>
    <row r="1" spans="1:20" ht="13.5" thickBot="1" x14ac:dyDescent="0.25">
      <c r="A1" s="85" t="str">
        <f ca="1">_xll.HLV5r3.Financial.Cache.CreateCurve( A2:B11, C15:E28)</f>
        <v>Market.QR_LIVE.RateCurve.USD-Federal Funds-H15-OIS-COMPOUND-1D</v>
      </c>
      <c r="B1" s="86"/>
      <c r="C1" s="8"/>
      <c r="D1" s="8"/>
      <c r="E1" s="8"/>
      <c r="F1" s="85" t="str">
        <f ca="1">_xll.HLV5r3.Financial.Cache.CreateCurve( F2:G11, C15:E28)</f>
        <v>Market.QR_LIVE.DiscountCurve.USD-OIS-SENIOR</v>
      </c>
      <c r="G1" s="86"/>
      <c r="H1" s="3"/>
      <c r="M1" s="66" t="s">
        <v>99</v>
      </c>
      <c r="N1" s="66" t="s">
        <v>100</v>
      </c>
      <c r="O1" s="67" t="s">
        <v>101</v>
      </c>
      <c r="P1" s="66" t="s">
        <v>102</v>
      </c>
      <c r="Q1" s="71" t="s">
        <v>100</v>
      </c>
      <c r="R1" s="72" t="s">
        <v>101</v>
      </c>
      <c r="S1" s="71" t="s">
        <v>102</v>
      </c>
      <c r="T1" t="s">
        <v>103</v>
      </c>
    </row>
    <row r="2" spans="1:20" ht="13.5" thickBot="1" x14ac:dyDescent="0.25">
      <c r="A2" s="34" t="s">
        <v>52</v>
      </c>
      <c r="B2" s="44" t="s">
        <v>0</v>
      </c>
      <c r="C2" s="8"/>
      <c r="D2" s="8"/>
      <c r="E2" s="8"/>
      <c r="F2" s="34" t="s">
        <v>52</v>
      </c>
      <c r="G2" s="44" t="s">
        <v>45</v>
      </c>
      <c r="H2" s="5"/>
      <c r="M2" s="68">
        <f ca="1">B3</f>
        <v>43647</v>
      </c>
      <c r="N2" s="69">
        <f ca="1">_xll.HLV5r3.Financial.Cache.GetValue(IRCurve1, M2)</f>
        <v>1</v>
      </c>
      <c r="O2" s="70">
        <f ca="1">P2</f>
        <v>1.1322829031789217E-2</v>
      </c>
      <c r="P2" s="70">
        <f ca="1">P3</f>
        <v>1.1322829031789217E-2</v>
      </c>
      <c r="Q2" s="73">
        <f ca="1">_xll.HLV5r3.Financial.Cache.GetValue(IRCurve2, M2)</f>
        <v>1</v>
      </c>
      <c r="R2" s="74">
        <f ca="1">S2</f>
        <v>1.1322829031789217E-2</v>
      </c>
      <c r="S2" s="74">
        <f ca="1">S3</f>
        <v>1.1322829031789217E-2</v>
      </c>
      <c r="T2" s="75">
        <f ca="1">S2-P2</f>
        <v>0</v>
      </c>
    </row>
    <row r="3" spans="1:20" x14ac:dyDescent="0.2">
      <c r="A3" s="35" t="s">
        <v>53</v>
      </c>
      <c r="B3" s="42">
        <f ca="1">TODAY()</f>
        <v>43647</v>
      </c>
      <c r="C3" s="8"/>
      <c r="D3" s="8"/>
      <c r="E3" s="8"/>
      <c r="F3" s="35" t="s">
        <v>53</v>
      </c>
      <c r="G3" s="42">
        <f ca="1">B3</f>
        <v>43647</v>
      </c>
      <c r="H3" s="5"/>
      <c r="M3" s="68">
        <f ca="1">M2+14</f>
        <v>43661</v>
      </c>
      <c r="N3" s="69">
        <f ca="1">_xll.HLV5r3.Financial.Cache.GetValue(IRCurve1, M3)</f>
        <v>0.99956609113641004</v>
      </c>
      <c r="O3" s="70">
        <f ca="1">(N2/N3-1)*365/(M3-M2)</f>
        <v>1.1317534722224727E-2</v>
      </c>
      <c r="P3" s="70">
        <f ca="1">-LN(N3)/(M3-$M$2)*365.25</f>
        <v>1.1322829031789217E-2</v>
      </c>
      <c r="Q3" s="73">
        <f ca="1">_xll.HLV5r3.Financial.Cache.GetValue(IRCurve2, M3)</f>
        <v>0.99956609113641004</v>
      </c>
      <c r="R3" s="74">
        <f ca="1">(Q2/Q3-1)*365/(M3-M2)</f>
        <v>1.1317534722224727E-2</v>
      </c>
      <c r="S3" s="74">
        <f ca="1">-LN(Q3)/(M3-$M$2)*365.25</f>
        <v>1.1322829031789217E-2</v>
      </c>
      <c r="T3" s="75">
        <f t="shared" ref="T3:T66" ca="1" si="0">S3-P3</f>
        <v>0</v>
      </c>
    </row>
    <row r="4" spans="1:20" x14ac:dyDescent="0.2">
      <c r="A4" s="36" t="s">
        <v>54</v>
      </c>
      <c r="B4" s="39">
        <f ca="1">B3</f>
        <v>43647</v>
      </c>
      <c r="C4" s="8"/>
      <c r="D4" s="8"/>
      <c r="E4" s="8"/>
      <c r="F4" s="36" t="s">
        <v>54</v>
      </c>
      <c r="G4" s="39">
        <f ca="1">G3</f>
        <v>43647</v>
      </c>
      <c r="H4" s="5"/>
      <c r="M4" s="68">
        <f t="shared" ref="M4:M67" ca="1" si="1">M3+14</f>
        <v>43675</v>
      </c>
      <c r="N4" s="69">
        <f ca="1">_xll.HLV5r3.Financial.Cache.GetValue(IRCurve1, M4)</f>
        <v>0.99913257880542894</v>
      </c>
      <c r="O4" s="70">
        <f t="shared" ref="O4:O67" ca="1" si="2">(N3/N4-1)*365/(M4-M3)</f>
        <v>1.1312098125679237E-2</v>
      </c>
      <c r="P4" s="70">
        <f t="shared" ref="P4:P67" ca="1" si="3">-LN(N4)/(M4-$M$2)*365.25</f>
        <v>1.1320110051684901E-2</v>
      </c>
      <c r="Q4" s="73">
        <f ca="1">_xll.HLV5r3.Financial.Cache.GetValue(IRCurve2, M4)</f>
        <v>0.99913257880542894</v>
      </c>
      <c r="R4" s="74">
        <f t="shared" ref="R4:R67" ca="1" si="4">(Q3/Q4-1)*365/(M4-M3)</f>
        <v>1.1312098125679237E-2</v>
      </c>
      <c r="S4" s="74">
        <f t="shared" ref="S4:S67" ca="1" si="5">-LN(Q4)/(M4-$M$2)*365.25</f>
        <v>1.1320110051684901E-2</v>
      </c>
      <c r="T4" s="75">
        <f t="shared" ca="1" si="0"/>
        <v>0</v>
      </c>
    </row>
    <row r="5" spans="1:20" x14ac:dyDescent="0.2">
      <c r="A5" s="37" t="s">
        <v>90</v>
      </c>
      <c r="B5" s="40" t="s">
        <v>93</v>
      </c>
      <c r="C5" s="8"/>
      <c r="D5" s="8"/>
      <c r="E5" s="8"/>
      <c r="F5" s="37" t="s">
        <v>55</v>
      </c>
      <c r="G5" s="40" t="s">
        <v>93</v>
      </c>
      <c r="H5" s="5"/>
      <c r="M5" s="68">
        <f t="shared" ca="1" si="1"/>
        <v>43689</v>
      </c>
      <c r="N5" s="69">
        <f ca="1">_xll.HLV5r3.Financial.Cache.GetValue(IRCurve1, M5)</f>
        <v>0.99869951794464917</v>
      </c>
      <c r="O5" s="70">
        <f t="shared" ca="1" si="2"/>
        <v>1.1305217531433209E-2</v>
      </c>
      <c r="P5" s="70">
        <f t="shared" ca="1" si="3"/>
        <v>1.131690961774133E-2</v>
      </c>
      <c r="Q5" s="73">
        <f ca="1">_xll.HLV5r3.Financial.Cache.GetValue(IRCurve2, M5)</f>
        <v>0.99869951794464917</v>
      </c>
      <c r="R5" s="74">
        <f t="shared" ca="1" si="4"/>
        <v>1.1305217531433209E-2</v>
      </c>
      <c r="S5" s="74">
        <f t="shared" ca="1" si="5"/>
        <v>1.131690961774133E-2</v>
      </c>
      <c r="T5" s="75">
        <f t="shared" ca="1" si="0"/>
        <v>0</v>
      </c>
    </row>
    <row r="6" spans="1:20" x14ac:dyDescent="0.2">
      <c r="A6" s="36" t="s">
        <v>4</v>
      </c>
      <c r="B6" s="41" t="s">
        <v>98</v>
      </c>
      <c r="C6" s="8"/>
      <c r="D6" s="8"/>
      <c r="E6" s="8"/>
      <c r="F6" s="36" t="s">
        <v>64</v>
      </c>
      <c r="G6" s="41" t="s">
        <v>95</v>
      </c>
      <c r="H6" s="5"/>
      <c r="M6" s="68">
        <f t="shared" ca="1" si="1"/>
        <v>43703</v>
      </c>
      <c r="N6" s="69">
        <f ca="1">_xll.HLV5r3.Financial.Cache.GetValue(IRCurve1, M6)</f>
        <v>0.99826671660881516</v>
      </c>
      <c r="O6" s="70">
        <f t="shared" ca="1" si="2"/>
        <v>1.1303341006045511E-2</v>
      </c>
      <c r="P6" s="70">
        <f t="shared" ca="1" si="3"/>
        <v>1.1314840151561263E-2</v>
      </c>
      <c r="Q6" s="73">
        <f ca="1">_xll.HLV5r3.Financial.Cache.GetValue(IRCurve2, M6)</f>
        <v>0.99826671660881516</v>
      </c>
      <c r="R6" s="74">
        <f t="shared" ca="1" si="4"/>
        <v>1.1303341006045511E-2</v>
      </c>
      <c r="S6" s="74">
        <f t="shared" ca="1" si="5"/>
        <v>1.1314840151561263E-2</v>
      </c>
      <c r="T6" s="75">
        <f t="shared" ca="1" si="0"/>
        <v>0</v>
      </c>
    </row>
    <row r="7" spans="1:20" x14ac:dyDescent="0.2">
      <c r="A7" s="36" t="s">
        <v>57</v>
      </c>
      <c r="B7" s="40" t="s">
        <v>16</v>
      </c>
      <c r="C7" s="8"/>
      <c r="D7" s="8"/>
      <c r="E7" s="8"/>
      <c r="F7" s="36" t="s">
        <v>65</v>
      </c>
      <c r="G7" s="40" t="s">
        <v>66</v>
      </c>
      <c r="H7" s="5"/>
      <c r="M7" s="68">
        <f t="shared" ca="1" si="1"/>
        <v>43717</v>
      </c>
      <c r="N7" s="69">
        <f ca="1">_xll.HLV5r3.Financial.Cache.GetValue(IRCurve1, M7)</f>
        <v>0.99783427771804578</v>
      </c>
      <c r="O7" s="70">
        <f t="shared" ca="1" si="2"/>
        <v>1.1298769649387776E-2</v>
      </c>
      <c r="P7" s="70">
        <f t="shared" ca="1" si="3"/>
        <v>1.1312683970713172E-2</v>
      </c>
      <c r="Q7" s="73">
        <f ca="1">_xll.HLV5r3.Financial.Cache.GetValue(IRCurve2, M7)</f>
        <v>0.99783427771804578</v>
      </c>
      <c r="R7" s="74">
        <f t="shared" ca="1" si="4"/>
        <v>1.1298769649387776E-2</v>
      </c>
      <c r="S7" s="74">
        <f t="shared" ca="1" si="5"/>
        <v>1.1312683970713172E-2</v>
      </c>
      <c r="T7" s="75">
        <f t="shared" ca="1" si="0"/>
        <v>0</v>
      </c>
    </row>
    <row r="8" spans="1:20" x14ac:dyDescent="0.2">
      <c r="A8" s="36" t="s">
        <v>5</v>
      </c>
      <c r="B8" s="40" t="str">
        <f>B6&amp;"-"&amp;B7</f>
        <v>USD-Federal Funds-H15-OIS-COMPOUND-1D</v>
      </c>
      <c r="C8" s="8"/>
      <c r="D8" s="8"/>
      <c r="E8" s="8"/>
      <c r="F8" s="36" t="s">
        <v>5</v>
      </c>
      <c r="G8" s="40" t="str">
        <f>G11&amp;"-"&amp;G6&amp;"-"&amp;G7</f>
        <v>USD-OIS-SENIOR</v>
      </c>
      <c r="H8" s="5"/>
      <c r="M8" s="68">
        <f t="shared" ca="1" si="1"/>
        <v>43731</v>
      </c>
      <c r="N8" s="69">
        <f ca="1">_xll.HLV5r3.Financial.Cache.GetValue(IRCurve1, M8)</f>
        <v>0.99740225923326487</v>
      </c>
      <c r="O8" s="70">
        <f t="shared" ca="1" si="2"/>
        <v>1.1292674508439468E-2</v>
      </c>
      <c r="P8" s="70">
        <f t="shared" ca="1" si="3"/>
        <v>1.1310230404438265E-2</v>
      </c>
      <c r="Q8" s="73">
        <f ca="1">_xll.HLV5r3.Financial.Cache.GetValue(IRCurve2, M8)</f>
        <v>0.99740225923326487</v>
      </c>
      <c r="R8" s="74">
        <f t="shared" ca="1" si="4"/>
        <v>1.1292674508439468E-2</v>
      </c>
      <c r="S8" s="74">
        <f t="shared" ca="1" si="5"/>
        <v>1.1310230404438265E-2</v>
      </c>
      <c r="T8" s="75">
        <f t="shared" ca="1" si="0"/>
        <v>0</v>
      </c>
    </row>
    <row r="9" spans="1:20" x14ac:dyDescent="0.2">
      <c r="A9" s="36" t="s">
        <v>58</v>
      </c>
      <c r="B9" s="40" t="str">
        <f>B2&amp;"."&amp;B8</f>
        <v>RateCurve.USD-Federal Funds-H15-OIS-COMPOUND-1D</v>
      </c>
      <c r="C9" s="8"/>
      <c r="D9" s="8"/>
      <c r="E9" s="8"/>
      <c r="F9" s="36" t="s">
        <v>88</v>
      </c>
      <c r="G9" s="40">
        <v>0</v>
      </c>
      <c r="H9" s="5"/>
      <c r="M9" s="68">
        <f t="shared" ca="1" si="1"/>
        <v>43745</v>
      </c>
      <c r="N9" s="69">
        <f ca="1">_xll.HLV5r3.Financial.Cache.GetValue(IRCurve1, M9)</f>
        <v>0.99695639649671519</v>
      </c>
      <c r="O9" s="70">
        <f t="shared" ca="1" si="2"/>
        <v>1.1659766193854051E-2</v>
      </c>
      <c r="P9" s="70">
        <f t="shared" ca="1" si="3"/>
        <v>1.1360932355775987E-2</v>
      </c>
      <c r="Q9" s="73">
        <f ca="1">_xll.HLV5r3.Financial.Cache.GetValue(IRCurve2, M9)</f>
        <v>0.99695639649671519</v>
      </c>
      <c r="R9" s="74">
        <f t="shared" ca="1" si="4"/>
        <v>1.1659766193854051E-2</v>
      </c>
      <c r="S9" s="74">
        <f t="shared" ca="1" si="5"/>
        <v>1.1360932355775987E-2</v>
      </c>
      <c r="T9" s="75">
        <f t="shared" ca="1" si="0"/>
        <v>0</v>
      </c>
    </row>
    <row r="10" spans="1:20" x14ac:dyDescent="0.2">
      <c r="A10" s="36" t="s">
        <v>6</v>
      </c>
      <c r="B10" s="40" t="s">
        <v>72</v>
      </c>
      <c r="C10" s="8"/>
      <c r="D10" s="8"/>
      <c r="E10" s="8"/>
      <c r="F10" s="36" t="s">
        <v>6</v>
      </c>
      <c r="G10" s="40" t="s">
        <v>72</v>
      </c>
      <c r="H10" s="5"/>
      <c r="M10" s="68">
        <f t="shared" ca="1" si="1"/>
        <v>43759</v>
      </c>
      <c r="N10" s="69">
        <f ca="1">_xll.HLV5r3.Financial.Cache.GetValue(IRCurve1, M10)</f>
        <v>0.99649203334588232</v>
      </c>
      <c r="O10" s="70">
        <f t="shared" ca="1" si="2"/>
        <v>1.2149229811191455E-2</v>
      </c>
      <c r="P10" s="70">
        <f t="shared" ca="1" si="3"/>
        <v>1.1460155734403035E-2</v>
      </c>
      <c r="Q10" s="73">
        <f ca="1">_xll.HLV5r3.Financial.Cache.GetValue(IRCurve2, M10)</f>
        <v>0.99649203334588232</v>
      </c>
      <c r="R10" s="74">
        <f t="shared" ca="1" si="4"/>
        <v>1.2149229811191455E-2</v>
      </c>
      <c r="S10" s="74">
        <f t="shared" ca="1" si="5"/>
        <v>1.1460155734403035E-2</v>
      </c>
      <c r="T10" s="75">
        <f t="shared" ca="1" si="0"/>
        <v>0</v>
      </c>
    </row>
    <row r="11" spans="1:20" ht="13.5" thickBot="1" x14ac:dyDescent="0.25">
      <c r="A11" s="38" t="s">
        <v>1</v>
      </c>
      <c r="B11" s="43" t="s">
        <v>41</v>
      </c>
      <c r="C11" s="8"/>
      <c r="D11" s="8"/>
      <c r="E11" s="8"/>
      <c r="F11" s="38" t="s">
        <v>1</v>
      </c>
      <c r="G11" s="43" t="s">
        <v>41</v>
      </c>
      <c r="H11" s="5"/>
      <c r="M11" s="68">
        <f t="shared" ca="1" si="1"/>
        <v>43773</v>
      </c>
      <c r="N11" s="69">
        <f ca="1">_xll.HLV5r3.Financial.Cache.GetValue(IRCurve1, M11)</f>
        <v>0.99602788648649077</v>
      </c>
      <c r="O11" s="70">
        <f t="shared" ca="1" si="2"/>
        <v>1.2149229811191455E-2</v>
      </c>
      <c r="P11" s="70">
        <f t="shared" ca="1" si="3"/>
        <v>1.1537329473334969E-2</v>
      </c>
      <c r="Q11" s="73">
        <f ca="1">_xll.HLV5r3.Financial.Cache.GetValue(IRCurve2, M11)</f>
        <v>0.99602788648649077</v>
      </c>
      <c r="R11" s="74">
        <f t="shared" ca="1" si="4"/>
        <v>1.2149229811191455E-2</v>
      </c>
      <c r="S11" s="74">
        <f t="shared" ca="1" si="5"/>
        <v>1.1537329473334969E-2</v>
      </c>
      <c r="T11" s="75">
        <f t="shared" ca="1" si="0"/>
        <v>0</v>
      </c>
    </row>
    <row r="12" spans="1:20" ht="13.5" thickBot="1" x14ac:dyDescent="0.25">
      <c r="A12" s="7"/>
      <c r="B12" s="8"/>
      <c r="C12" s="8"/>
      <c r="D12" s="8"/>
      <c r="E12" s="8"/>
      <c r="F12" s="8"/>
      <c r="G12" s="8"/>
      <c r="H12" s="5"/>
      <c r="M12" s="68">
        <f t="shared" ca="1" si="1"/>
        <v>43787</v>
      </c>
      <c r="N12" s="69">
        <f ca="1">_xll.HLV5r3.Financial.Cache.GetValue(IRCurve1, M12)</f>
        <v>0.995563955817796</v>
      </c>
      <c r="O12" s="70">
        <f t="shared" ca="1" si="2"/>
        <v>1.2149229811191455E-2</v>
      </c>
      <c r="P12" s="70">
        <f t="shared" ca="1" si="3"/>
        <v>1.1599068464480647E-2</v>
      </c>
      <c r="Q12" s="73">
        <f ca="1">_xll.HLV5r3.Financial.Cache.GetValue(IRCurve2, M12)</f>
        <v>0.995563955817796</v>
      </c>
      <c r="R12" s="74">
        <f t="shared" ca="1" si="4"/>
        <v>1.2149229811191455E-2</v>
      </c>
      <c r="S12" s="74">
        <f t="shared" ca="1" si="5"/>
        <v>1.1599068464480647E-2</v>
      </c>
      <c r="T12" s="75">
        <f t="shared" ca="1" si="0"/>
        <v>0</v>
      </c>
    </row>
    <row r="13" spans="1:20" x14ac:dyDescent="0.2">
      <c r="A13" s="1" t="s">
        <v>8</v>
      </c>
      <c r="B13" s="2"/>
      <c r="C13" s="2"/>
      <c r="D13" s="2"/>
      <c r="E13" s="9"/>
      <c r="F13" s="8"/>
      <c r="G13" s="8"/>
      <c r="H13" s="5"/>
      <c r="M13" s="68">
        <f t="shared" ca="1" si="1"/>
        <v>43801</v>
      </c>
      <c r="N13" s="69">
        <f ca="1">_xll.HLV5r3.Financial.Cache.GetValue(IRCurve1, M13)</f>
        <v>0.99510024123910057</v>
      </c>
      <c r="O13" s="70">
        <f t="shared" ca="1" si="2"/>
        <v>1.2149229811191455E-2</v>
      </c>
      <c r="P13" s="70">
        <f t="shared" ca="1" si="3"/>
        <v>1.1649582184508987E-2</v>
      </c>
      <c r="Q13" s="73">
        <f ca="1">_xll.HLV5r3.Financial.Cache.GetValue(IRCurve2, M13)</f>
        <v>0.99510024123910057</v>
      </c>
      <c r="R13" s="74">
        <f t="shared" ca="1" si="4"/>
        <v>1.2149229811191455E-2</v>
      </c>
      <c r="S13" s="74">
        <f t="shared" ca="1" si="5"/>
        <v>1.1649582184508987E-2</v>
      </c>
      <c r="T13" s="75">
        <f t="shared" ca="1" si="0"/>
        <v>0</v>
      </c>
    </row>
    <row r="14" spans="1:20" ht="13.5" thickBot="1" x14ac:dyDescent="0.25">
      <c r="A14" s="10" t="s">
        <v>9</v>
      </c>
      <c r="B14" s="12" t="s">
        <v>11</v>
      </c>
      <c r="C14" s="12" t="s">
        <v>12</v>
      </c>
      <c r="D14" s="13" t="s">
        <v>13</v>
      </c>
      <c r="E14" s="14" t="s">
        <v>14</v>
      </c>
      <c r="F14" s="8"/>
      <c r="G14" s="8"/>
      <c r="H14" s="5"/>
      <c r="M14" s="68">
        <f t="shared" ca="1" si="1"/>
        <v>43815</v>
      </c>
      <c r="N14" s="69">
        <f ca="1">_xll.HLV5r3.Financial.Cache.GetValue(IRCurve1, M14)</f>
        <v>0.99463674264975388</v>
      </c>
      <c r="O14" s="70">
        <f t="shared" ca="1" si="2"/>
        <v>1.2149229811197244E-2</v>
      </c>
      <c r="P14" s="70">
        <f t="shared" ca="1" si="3"/>
        <v>1.1691676951199374E-2</v>
      </c>
      <c r="Q14" s="73">
        <f ca="1">_xll.HLV5r3.Financial.Cache.GetValue(IRCurve2, M14)</f>
        <v>0.99463674264975388</v>
      </c>
      <c r="R14" s="74">
        <f t="shared" ca="1" si="4"/>
        <v>1.2149229811197244E-2</v>
      </c>
      <c r="S14" s="74">
        <f t="shared" ca="1" si="5"/>
        <v>1.1691676951199374E-2</v>
      </c>
      <c r="T14" s="75">
        <f t="shared" ca="1" si="0"/>
        <v>0</v>
      </c>
    </row>
    <row r="15" spans="1:20" x14ac:dyDescent="0.2">
      <c r="A15" s="15" t="s">
        <v>95</v>
      </c>
      <c r="B15" s="17" t="s">
        <v>16</v>
      </c>
      <c r="C15" s="63" t="str">
        <f>$B$11&amp;"-"&amp;A15&amp;"-"&amp;B15</f>
        <v>USD-OIS-1D</v>
      </c>
      <c r="D15" s="60">
        <f>D16</f>
        <v>1.1162500000000001E-2</v>
      </c>
      <c r="E15" s="19">
        <v>0</v>
      </c>
      <c r="F15" s="8"/>
      <c r="G15" s="8"/>
      <c r="H15" s="5"/>
      <c r="M15" s="68">
        <f t="shared" ca="1" si="1"/>
        <v>43829</v>
      </c>
      <c r="N15" s="69">
        <f ca="1">_xll.HLV5r3.Financial.Cache.GetValue(IRCurve1, M15)</f>
        <v>0.9941734599491524</v>
      </c>
      <c r="O15" s="70">
        <f t="shared" ca="1" si="2"/>
        <v>1.2149229811191455E-2</v>
      </c>
      <c r="P15" s="70">
        <f t="shared" ca="1" si="3"/>
        <v>1.1727295599937161E-2</v>
      </c>
      <c r="Q15" s="73">
        <f ca="1">_xll.HLV5r3.Financial.Cache.GetValue(IRCurve2, M15)</f>
        <v>0.9941734599491524</v>
      </c>
      <c r="R15" s="74">
        <f t="shared" ca="1" si="4"/>
        <v>1.2149229811191455E-2</v>
      </c>
      <c r="S15" s="74">
        <f t="shared" ca="1" si="5"/>
        <v>1.1727295599937161E-2</v>
      </c>
      <c r="T15" s="75">
        <f t="shared" ca="1" si="0"/>
        <v>0</v>
      </c>
    </row>
    <row r="16" spans="1:20" x14ac:dyDescent="0.2">
      <c r="A16" s="15" t="s">
        <v>95</v>
      </c>
      <c r="B16" s="22" t="s">
        <v>79</v>
      </c>
      <c r="C16" s="64" t="str">
        <f t="shared" ref="C16:C28" si="6">$B$11&amp;"-"&amp;A16&amp;"-"&amp;B16</f>
        <v>USD-OIS-TN</v>
      </c>
      <c r="D16" s="61">
        <f t="shared" ref="D16:D19" si="7">D17</f>
        <v>1.1162500000000001E-2</v>
      </c>
      <c r="E16" s="23">
        <v>0</v>
      </c>
      <c r="F16" s="8"/>
      <c r="G16" s="8"/>
      <c r="H16" s="5"/>
      <c r="M16" s="68">
        <f t="shared" ca="1" si="1"/>
        <v>43843</v>
      </c>
      <c r="N16" s="69">
        <f ca="1">_xll.HLV5r3.Financial.Cache.GetValue(IRCurve1, M16)</f>
        <v>0.99368432601961243</v>
      </c>
      <c r="O16" s="70">
        <f t="shared" ca="1" si="2"/>
        <v>1.2833472333158093E-2</v>
      </c>
      <c r="P16" s="70">
        <f t="shared" ca="1" si="3"/>
        <v>1.180671039023618E-2</v>
      </c>
      <c r="Q16" s="73">
        <f ca="1">_xll.HLV5r3.Financial.Cache.GetValue(IRCurve2, M16)</f>
        <v>0.99368432601961243</v>
      </c>
      <c r="R16" s="74">
        <f t="shared" ca="1" si="4"/>
        <v>1.2833472333158093E-2</v>
      </c>
      <c r="S16" s="74">
        <f t="shared" ca="1" si="5"/>
        <v>1.180671039023618E-2</v>
      </c>
      <c r="T16" s="75">
        <f t="shared" ca="1" si="0"/>
        <v>0</v>
      </c>
    </row>
    <row r="17" spans="1:20" x14ac:dyDescent="0.2">
      <c r="A17" s="15" t="s">
        <v>95</v>
      </c>
      <c r="B17" s="22" t="s">
        <v>17</v>
      </c>
      <c r="C17" s="64" t="str">
        <f t="shared" si="6"/>
        <v>USD-OIS-1W</v>
      </c>
      <c r="D17" s="61">
        <f t="shared" si="7"/>
        <v>1.1162500000000001E-2</v>
      </c>
      <c r="E17" s="23">
        <v>0</v>
      </c>
      <c r="F17" s="8"/>
      <c r="G17" s="8"/>
      <c r="H17" s="5"/>
      <c r="M17" s="68">
        <f t="shared" ca="1" si="1"/>
        <v>43857</v>
      </c>
      <c r="N17" s="69">
        <f ca="1">_xll.HLV5r3.Financial.Cache.GetValue(IRCurve1, M17)</f>
        <v>0.99318832717410632</v>
      </c>
      <c r="O17" s="70">
        <f t="shared" ca="1" si="2"/>
        <v>1.3020087045241348E-2</v>
      </c>
      <c r="P17" s="70">
        <f t="shared" ca="1" si="3"/>
        <v>1.1887979874180023E-2</v>
      </c>
      <c r="Q17" s="73">
        <f ca="1">_xll.HLV5r3.Financial.Cache.GetValue(IRCurve2, M17)</f>
        <v>0.99318832717410632</v>
      </c>
      <c r="R17" s="74">
        <f t="shared" ca="1" si="4"/>
        <v>1.3020087045241348E-2</v>
      </c>
      <c r="S17" s="74">
        <f t="shared" ca="1" si="5"/>
        <v>1.1887979874180023E-2</v>
      </c>
      <c r="T17" s="75">
        <f t="shared" ca="1" si="0"/>
        <v>0</v>
      </c>
    </row>
    <row r="18" spans="1:20" x14ac:dyDescent="0.2">
      <c r="A18" s="15" t="s">
        <v>95</v>
      </c>
      <c r="B18" s="22" t="s">
        <v>18</v>
      </c>
      <c r="C18" s="64" t="str">
        <f t="shared" si="6"/>
        <v>USD-OIS-2W</v>
      </c>
      <c r="D18" s="61">
        <f t="shared" si="7"/>
        <v>1.1162500000000001E-2</v>
      </c>
      <c r="E18" s="23">
        <v>0</v>
      </c>
      <c r="F18" s="8"/>
      <c r="G18" s="8"/>
      <c r="H18" s="5"/>
      <c r="M18" s="68">
        <f t="shared" ca="1" si="1"/>
        <v>43871</v>
      </c>
      <c r="N18" s="69">
        <f ca="1">_xll.HLV5r3.Financial.Cache.GetValue(IRCurve1, M18)</f>
        <v>0.99269257590707982</v>
      </c>
      <c r="O18" s="70">
        <f t="shared" ca="1" si="2"/>
        <v>1.3020087045241348E-2</v>
      </c>
      <c r="P18" s="70">
        <f t="shared" ca="1" si="3"/>
        <v>1.1959090672631052E-2</v>
      </c>
      <c r="Q18" s="73">
        <f ca="1">_xll.HLV5r3.Financial.Cache.GetValue(IRCurve2, M18)</f>
        <v>0.99269257590707982</v>
      </c>
      <c r="R18" s="74">
        <f t="shared" ca="1" si="4"/>
        <v>1.3020087045241348E-2</v>
      </c>
      <c r="S18" s="74">
        <f t="shared" ca="1" si="5"/>
        <v>1.1959090672631052E-2</v>
      </c>
      <c r="T18" s="75">
        <f t="shared" ca="1" si="0"/>
        <v>0</v>
      </c>
    </row>
    <row r="19" spans="1:20" x14ac:dyDescent="0.2">
      <c r="A19" s="15" t="s">
        <v>95</v>
      </c>
      <c r="B19" s="22" t="s">
        <v>19</v>
      </c>
      <c r="C19" s="64" t="str">
        <f t="shared" si="6"/>
        <v>USD-OIS-1M</v>
      </c>
      <c r="D19" s="61">
        <f t="shared" si="7"/>
        <v>1.1162500000000001E-2</v>
      </c>
      <c r="E19" s="23">
        <v>0</v>
      </c>
      <c r="F19" s="8"/>
      <c r="G19" s="8"/>
      <c r="H19" s="5"/>
      <c r="M19" s="68">
        <f t="shared" ca="1" si="1"/>
        <v>43885</v>
      </c>
      <c r="N19" s="69">
        <f ca="1">_xll.HLV5r3.Financial.Cache.GetValue(IRCurve1, M19)</f>
        <v>0.992197072094954</v>
      </c>
      <c r="O19" s="70">
        <f t="shared" ca="1" si="2"/>
        <v>1.3020087045241348E-2</v>
      </c>
      <c r="P19" s="70">
        <f t="shared" ca="1" si="3"/>
        <v>1.2021835494793562E-2</v>
      </c>
      <c r="Q19" s="73">
        <f ca="1">_xll.HLV5r3.Financial.Cache.GetValue(IRCurve2, M19)</f>
        <v>0.992197072094954</v>
      </c>
      <c r="R19" s="74">
        <f t="shared" ca="1" si="4"/>
        <v>1.3020087045241348E-2</v>
      </c>
      <c r="S19" s="74">
        <f t="shared" ca="1" si="5"/>
        <v>1.2021835494793562E-2</v>
      </c>
      <c r="T19" s="75">
        <f t="shared" ca="1" si="0"/>
        <v>0</v>
      </c>
    </row>
    <row r="20" spans="1:20" x14ac:dyDescent="0.2">
      <c r="A20" s="15" t="s">
        <v>95</v>
      </c>
      <c r="B20" s="22" t="s">
        <v>20</v>
      </c>
      <c r="C20" s="64" t="str">
        <f t="shared" si="6"/>
        <v>USD-OIS-2M</v>
      </c>
      <c r="D20" s="61">
        <f>D21</f>
        <v>1.1162500000000001E-2</v>
      </c>
      <c r="E20" s="23">
        <v>0</v>
      </c>
      <c r="F20" s="8"/>
      <c r="G20" s="8"/>
      <c r="H20" s="5"/>
      <c r="M20" s="68">
        <f t="shared" ca="1" si="1"/>
        <v>43899</v>
      </c>
      <c r="N20" s="69">
        <f ca="1">_xll.HLV5r3.Financial.Cache.GetValue(IRCurve1, M20)</f>
        <v>0.99170181561421122</v>
      </c>
      <c r="O20" s="70">
        <f t="shared" ca="1" si="2"/>
        <v>1.3020087045241348E-2</v>
      </c>
      <c r="P20" s="70">
        <f t="shared" ca="1" si="3"/>
        <v>1.2077608670049277E-2</v>
      </c>
      <c r="Q20" s="73">
        <f ca="1">_xll.HLV5r3.Financial.Cache.GetValue(IRCurve2, M20)</f>
        <v>0.99170181561421122</v>
      </c>
      <c r="R20" s="74">
        <f t="shared" ca="1" si="4"/>
        <v>1.3020087045241348E-2</v>
      </c>
      <c r="S20" s="74">
        <f t="shared" ca="1" si="5"/>
        <v>1.2077608670049277E-2</v>
      </c>
      <c r="T20" s="75">
        <f t="shared" ca="1" si="0"/>
        <v>0</v>
      </c>
    </row>
    <row r="21" spans="1:20" x14ac:dyDescent="0.2">
      <c r="A21" s="15" t="s">
        <v>95</v>
      </c>
      <c r="B21" s="22" t="s">
        <v>3</v>
      </c>
      <c r="C21" s="64" t="str">
        <f t="shared" si="6"/>
        <v>USD-OIS-3M</v>
      </c>
      <c r="D21" s="61">
        <v>1.1162500000000001E-2</v>
      </c>
      <c r="E21" s="23">
        <v>0</v>
      </c>
      <c r="F21" s="8"/>
      <c r="G21" s="8"/>
      <c r="H21" s="5"/>
      <c r="M21" s="68">
        <f t="shared" ca="1" si="1"/>
        <v>43913</v>
      </c>
      <c r="N21" s="69">
        <f ca="1">_xll.HLV5r3.Financial.Cache.GetValue(IRCurve1, M21)</f>
        <v>0.99120680634139591</v>
      </c>
      <c r="O21" s="70">
        <f t="shared" ca="1" si="2"/>
        <v>1.3020087045241348E-2</v>
      </c>
      <c r="P21" s="70">
        <f t="shared" ca="1" si="3"/>
        <v>1.2127510984751601E-2</v>
      </c>
      <c r="Q21" s="73">
        <f ca="1">_xll.HLV5r3.Financial.Cache.GetValue(IRCurve2, M21)</f>
        <v>0.99120680634139591</v>
      </c>
      <c r="R21" s="74">
        <f t="shared" ca="1" si="4"/>
        <v>1.3020087045241348E-2</v>
      </c>
      <c r="S21" s="74">
        <f t="shared" ca="1" si="5"/>
        <v>1.2127510984751601E-2</v>
      </c>
      <c r="T21" s="75">
        <f t="shared" ca="1" si="0"/>
        <v>0</v>
      </c>
    </row>
    <row r="22" spans="1:20" x14ac:dyDescent="0.2">
      <c r="A22" s="15" t="s">
        <v>95</v>
      </c>
      <c r="B22" s="22" t="s">
        <v>38</v>
      </c>
      <c r="C22" s="64" t="str">
        <f t="shared" si="6"/>
        <v>USD-OIS-6M</v>
      </c>
      <c r="D22" s="61">
        <v>1.1599999999999999E-2</v>
      </c>
      <c r="E22" s="23">
        <v>0</v>
      </c>
      <c r="F22" s="8"/>
      <c r="G22" s="8"/>
      <c r="H22" s="5"/>
      <c r="M22" s="68">
        <f t="shared" ca="1" si="1"/>
        <v>43927</v>
      </c>
      <c r="N22" s="69">
        <f ca="1">_xll.HLV5r3.Financial.Cache.GetValue(IRCurve1, M22)</f>
        <v>0.99071204415311376</v>
      </c>
      <c r="O22" s="70">
        <f t="shared" ca="1" si="2"/>
        <v>1.3020087045241348E-2</v>
      </c>
      <c r="P22" s="70">
        <f t="shared" ca="1" si="3"/>
        <v>1.2172423067983724E-2</v>
      </c>
      <c r="Q22" s="73">
        <f ca="1">_xll.HLV5r3.Financial.Cache.GetValue(IRCurve2, M22)</f>
        <v>0.99071204415311376</v>
      </c>
      <c r="R22" s="74">
        <f t="shared" ca="1" si="4"/>
        <v>1.3020087045241348E-2</v>
      </c>
      <c r="S22" s="74">
        <f t="shared" ca="1" si="5"/>
        <v>1.2172423067983724E-2</v>
      </c>
      <c r="T22" s="75">
        <f t="shared" ca="1" si="0"/>
        <v>0</v>
      </c>
    </row>
    <row r="23" spans="1:20" x14ac:dyDescent="0.2">
      <c r="A23" s="15" t="s">
        <v>95</v>
      </c>
      <c r="B23" s="22" t="s">
        <v>46</v>
      </c>
      <c r="C23" s="64" t="str">
        <f t="shared" si="6"/>
        <v>USD-OIS-1Y</v>
      </c>
      <c r="D23" s="61">
        <v>1.2271000000000001E-2</v>
      </c>
      <c r="E23" s="23">
        <v>0</v>
      </c>
      <c r="F23" s="8"/>
      <c r="G23" s="8"/>
      <c r="H23" s="5"/>
      <c r="M23" s="68">
        <f t="shared" ca="1" si="1"/>
        <v>43941</v>
      </c>
      <c r="N23" s="69">
        <f ca="1">_xll.HLV5r3.Financial.Cache.GetValue(IRCurve1, M23)</f>
        <v>0.99021752892603221</v>
      </c>
      <c r="O23" s="70">
        <f t="shared" ca="1" si="2"/>
        <v>1.3020087045241348E-2</v>
      </c>
      <c r="P23" s="70">
        <f t="shared" ca="1" si="3"/>
        <v>1.2213057809955664E-2</v>
      </c>
      <c r="Q23" s="73">
        <f ca="1">_xll.HLV5r3.Financial.Cache.GetValue(IRCurve2, M23)</f>
        <v>0.99021752892603221</v>
      </c>
      <c r="R23" s="74">
        <f t="shared" ca="1" si="4"/>
        <v>1.3020087045241348E-2</v>
      </c>
      <c r="S23" s="74">
        <f t="shared" ca="1" si="5"/>
        <v>1.2213057809955664E-2</v>
      </c>
      <c r="T23" s="75">
        <f t="shared" ca="1" si="0"/>
        <v>0</v>
      </c>
    </row>
    <row r="24" spans="1:20" x14ac:dyDescent="0.2">
      <c r="A24" s="15" t="s">
        <v>94</v>
      </c>
      <c r="B24" s="22" t="s">
        <v>47</v>
      </c>
      <c r="C24" s="64" t="str">
        <f t="shared" si="6"/>
        <v>USD-OISSwap-2Y</v>
      </c>
      <c r="D24" s="61">
        <v>1.3478E-2</v>
      </c>
      <c r="E24" s="23">
        <v>0</v>
      </c>
      <c r="F24" s="8"/>
      <c r="G24" s="8"/>
      <c r="H24" s="5"/>
      <c r="M24" s="68">
        <f t="shared" ca="1" si="1"/>
        <v>43955</v>
      </c>
      <c r="N24" s="69">
        <f ca="1">_xll.HLV5r3.Financial.Cache.GetValue(IRCurve1, M24)</f>
        <v>0.9897232605368802</v>
      </c>
      <c r="O24" s="70">
        <f t="shared" ca="1" si="2"/>
        <v>1.3020087045241348E-2</v>
      </c>
      <c r="P24" s="70">
        <f t="shared" ca="1" si="3"/>
        <v>1.2249998484475694E-2</v>
      </c>
      <c r="Q24" s="73">
        <f ca="1">_xll.HLV5r3.Financial.Cache.GetValue(IRCurve2, M24)</f>
        <v>0.9897232605368802</v>
      </c>
      <c r="R24" s="74">
        <f t="shared" ca="1" si="4"/>
        <v>1.3020087045241348E-2</v>
      </c>
      <c r="S24" s="74">
        <f t="shared" ca="1" si="5"/>
        <v>1.2249998484475694E-2</v>
      </c>
      <c r="T24" s="75">
        <f t="shared" ca="1" si="0"/>
        <v>0</v>
      </c>
    </row>
    <row r="25" spans="1:20" x14ac:dyDescent="0.2">
      <c r="A25" s="15" t="s">
        <v>94</v>
      </c>
      <c r="B25" s="22" t="s">
        <v>22</v>
      </c>
      <c r="C25" s="64" t="str">
        <f t="shared" si="6"/>
        <v>USD-OISSwap-3Y</v>
      </c>
      <c r="D25" s="61">
        <v>1.43129E-2</v>
      </c>
      <c r="E25" s="23">
        <v>0</v>
      </c>
      <c r="F25" s="8"/>
      <c r="G25" s="8"/>
      <c r="H25" s="5"/>
      <c r="M25" s="68">
        <f t="shared" ca="1" si="1"/>
        <v>43969</v>
      </c>
      <c r="N25" s="69">
        <f ca="1">_xll.HLV5r3.Financial.Cache.GetValue(IRCurve1, M25)</f>
        <v>0.9892292388624484</v>
      </c>
      <c r="O25" s="70">
        <f t="shared" ca="1" si="2"/>
        <v>1.3020087045241348E-2</v>
      </c>
      <c r="P25" s="70">
        <f t="shared" ca="1" si="3"/>
        <v>1.2283726926428666E-2</v>
      </c>
      <c r="Q25" s="73">
        <f ca="1">_xll.HLV5r3.Financial.Cache.GetValue(IRCurve2, M25)</f>
        <v>0.9892292388624484</v>
      </c>
      <c r="R25" s="74">
        <f t="shared" ca="1" si="4"/>
        <v>1.3020087045241348E-2</v>
      </c>
      <c r="S25" s="74">
        <f t="shared" ca="1" si="5"/>
        <v>1.2283726926428666E-2</v>
      </c>
      <c r="T25" s="75">
        <f t="shared" ca="1" si="0"/>
        <v>0</v>
      </c>
    </row>
    <row r="26" spans="1:20" x14ac:dyDescent="0.2">
      <c r="A26" s="15" t="s">
        <v>94</v>
      </c>
      <c r="B26" s="22" t="s">
        <v>24</v>
      </c>
      <c r="C26" s="64" t="str">
        <f t="shared" si="6"/>
        <v>USD-OISSwap-5Y</v>
      </c>
      <c r="D26" s="61">
        <v>1.5669800000000001E-2</v>
      </c>
      <c r="E26" s="23">
        <v>0</v>
      </c>
      <c r="F26" s="8"/>
      <c r="G26" s="8"/>
      <c r="H26" s="5"/>
      <c r="M26" s="68">
        <f t="shared" ca="1" si="1"/>
        <v>43983</v>
      </c>
      <c r="N26" s="69">
        <f ca="1">_xll.HLV5r3.Financial.Cache.GetValue(IRCurve1, M26)</f>
        <v>0.98873546377958876</v>
      </c>
      <c r="O26" s="70">
        <f t="shared" ca="1" si="2"/>
        <v>1.3020087045241348E-2</v>
      </c>
      <c r="P26" s="70">
        <f t="shared" ca="1" si="3"/>
        <v>1.2314644664885547E-2</v>
      </c>
      <c r="Q26" s="73">
        <f ca="1">_xll.HLV5r3.Financial.Cache.GetValue(IRCurve2, M26)</f>
        <v>0.98873546377958876</v>
      </c>
      <c r="R26" s="74">
        <f t="shared" ca="1" si="4"/>
        <v>1.3020087045241348E-2</v>
      </c>
      <c r="S26" s="74">
        <f t="shared" ca="1" si="5"/>
        <v>1.2314644664885547E-2</v>
      </c>
      <c r="T26" s="75">
        <f t="shared" ca="1" si="0"/>
        <v>0</v>
      </c>
    </row>
    <row r="27" spans="1:20" x14ac:dyDescent="0.2">
      <c r="A27" s="15" t="s">
        <v>94</v>
      </c>
      <c r="B27" s="22" t="s">
        <v>29</v>
      </c>
      <c r="C27" s="64" t="str">
        <f t="shared" si="6"/>
        <v>USD-OISSwap-10Y</v>
      </c>
      <c r="D27" s="61">
        <v>1.8239999999999999E-2</v>
      </c>
      <c r="E27" s="23">
        <v>0</v>
      </c>
      <c r="F27" s="8"/>
      <c r="G27" s="8"/>
      <c r="H27" s="5"/>
      <c r="M27" s="68">
        <f t="shared" ca="1" si="1"/>
        <v>43997</v>
      </c>
      <c r="N27" s="69">
        <f ca="1">_xll.HLV5r3.Financial.Cache.GetValue(IRCurve1, M27)</f>
        <v>0.98824193516521464</v>
      </c>
      <c r="O27" s="70">
        <f t="shared" ca="1" si="2"/>
        <v>1.3020087045241348E-2</v>
      </c>
      <c r="P27" s="70">
        <f t="shared" ca="1" si="3"/>
        <v>1.2343088984266013E-2</v>
      </c>
      <c r="Q27" s="73">
        <f ca="1">_xll.HLV5r3.Financial.Cache.GetValue(IRCurve2, M27)</f>
        <v>0.98824193516521464</v>
      </c>
      <c r="R27" s="74">
        <f t="shared" ca="1" si="4"/>
        <v>1.3020087045241348E-2</v>
      </c>
      <c r="S27" s="74">
        <f t="shared" ca="1" si="5"/>
        <v>1.2343088984266013E-2</v>
      </c>
      <c r="T27" s="75">
        <f t="shared" ca="1" si="0"/>
        <v>0</v>
      </c>
    </row>
    <row r="28" spans="1:20" ht="13.5" thickBot="1" x14ac:dyDescent="0.25">
      <c r="A28" s="15" t="s">
        <v>94</v>
      </c>
      <c r="B28" s="25" t="s">
        <v>78</v>
      </c>
      <c r="C28" s="65" t="str">
        <f t="shared" si="6"/>
        <v>USD-OISSwap-30Y</v>
      </c>
      <c r="D28" s="62">
        <v>2.0399799999999999E-2</v>
      </c>
      <c r="E28" s="32">
        <v>0</v>
      </c>
      <c r="F28" s="8"/>
      <c r="G28" s="8"/>
      <c r="H28" s="5"/>
      <c r="M28" s="68">
        <f t="shared" ca="1" si="1"/>
        <v>44011</v>
      </c>
      <c r="N28" s="69">
        <f ca="1">_xll.HLV5r3.Financial.Cache.GetValue(IRCurve1, M28)</f>
        <v>0.9877486528963012</v>
      </c>
      <c r="O28" s="70">
        <f t="shared" ca="1" si="2"/>
        <v>1.3020087045241348E-2</v>
      </c>
      <c r="P28" s="70">
        <f t="shared" ca="1" si="3"/>
        <v>1.2369345279078622E-2</v>
      </c>
      <c r="Q28" s="73">
        <f ca="1">_xll.HLV5r3.Financial.Cache.GetValue(IRCurve2, M28)</f>
        <v>0.9877486528963012</v>
      </c>
      <c r="R28" s="74">
        <f t="shared" ca="1" si="4"/>
        <v>1.3020087045241348E-2</v>
      </c>
      <c r="S28" s="74">
        <f t="shared" ca="1" si="5"/>
        <v>1.2369345279078622E-2</v>
      </c>
      <c r="T28" s="75">
        <f t="shared" ca="1" si="0"/>
        <v>0</v>
      </c>
    </row>
    <row r="29" spans="1:20" ht="13.5" thickBot="1" x14ac:dyDescent="0.25">
      <c r="A29" s="7"/>
      <c r="B29" s="8"/>
      <c r="C29" s="8"/>
      <c r="D29" s="8"/>
      <c r="E29" s="8"/>
      <c r="F29" s="4"/>
      <c r="M29" s="68">
        <f t="shared" ca="1" si="1"/>
        <v>44025</v>
      </c>
      <c r="N29" s="69">
        <f ca="1">_xll.HLV5r3.Financial.Cache.GetValue(IRCurve1, M29)</f>
        <v>0.98719803679111651</v>
      </c>
      <c r="O29" s="70">
        <f t="shared" ca="1" si="2"/>
        <v>1.454150831099851E-2</v>
      </c>
      <c r="P29" s="70">
        <f t="shared" ca="1" si="3"/>
        <v>1.2450014404617966E-2</v>
      </c>
      <c r="Q29" s="73">
        <f ca="1">_xll.HLV5r3.Financial.Cache.GetValue(IRCurve2, M29)</f>
        <v>0.98719803679111651</v>
      </c>
      <c r="R29" s="74">
        <f t="shared" ca="1" si="4"/>
        <v>1.454150831099851E-2</v>
      </c>
      <c r="S29" s="74">
        <f t="shared" ca="1" si="5"/>
        <v>1.2450014404617966E-2</v>
      </c>
      <c r="T29" s="75">
        <f t="shared" ca="1" si="0"/>
        <v>0</v>
      </c>
    </row>
    <row r="30" spans="1:20" ht="13.5" thickBot="1" x14ac:dyDescent="0.25">
      <c r="A30" s="28" t="s">
        <v>37</v>
      </c>
      <c r="B30" s="8"/>
      <c r="C30" s="8"/>
      <c r="D30" s="8"/>
      <c r="E30" s="8"/>
      <c r="F30" s="4"/>
      <c r="M30" s="68">
        <f t="shared" ca="1" si="1"/>
        <v>44039</v>
      </c>
      <c r="N30" s="69">
        <f ca="1">_xll.HLV5r3.Financial.Cache.GetValue(IRCurve1, M30)</f>
        <v>0.98663813662392164</v>
      </c>
      <c r="O30" s="70">
        <f t="shared" ca="1" si="2"/>
        <v>1.4795087149277701E-2</v>
      </c>
      <c r="P30" s="70">
        <f t="shared" ca="1" si="3"/>
        <v>1.2533978943923815E-2</v>
      </c>
      <c r="Q30" s="73">
        <f ca="1">_xll.HLV5r3.Financial.Cache.GetValue(IRCurve2, M30)</f>
        <v>0.98663813662392164</v>
      </c>
      <c r="R30" s="74">
        <f t="shared" ca="1" si="4"/>
        <v>1.4795087149277701E-2</v>
      </c>
      <c r="S30" s="74">
        <f t="shared" ca="1" si="5"/>
        <v>1.2533978943923815E-2</v>
      </c>
      <c r="T30" s="75">
        <f t="shared" ca="1" si="0"/>
        <v>0</v>
      </c>
    </row>
    <row r="31" spans="1:20" ht="13.5" thickBot="1" x14ac:dyDescent="0.25">
      <c r="A31" s="29"/>
      <c r="B31" s="30"/>
      <c r="C31" s="30"/>
      <c r="D31" s="30"/>
      <c r="E31" s="30"/>
      <c r="F31" s="4"/>
      <c r="M31" s="68">
        <f t="shared" ca="1" si="1"/>
        <v>44053</v>
      </c>
      <c r="N31" s="69">
        <f ca="1">_xll.HLV5r3.Financial.Cache.GetValue(IRCurve1, M31)</f>
        <v>0.98607855401023237</v>
      </c>
      <c r="O31" s="70">
        <f t="shared" ca="1" si="2"/>
        <v>1.4795087149277701E-2</v>
      </c>
      <c r="P31" s="70">
        <f t="shared" ca="1" si="3"/>
        <v>1.2612152825346428E-2</v>
      </c>
      <c r="Q31" s="73">
        <f ca="1">_xll.HLV5r3.Financial.Cache.GetValue(IRCurve2, M31)</f>
        <v>0.98607855401023237</v>
      </c>
      <c r="R31" s="74">
        <f t="shared" ca="1" si="4"/>
        <v>1.4795087149277701E-2</v>
      </c>
      <c r="S31" s="74">
        <f t="shared" ca="1" si="5"/>
        <v>1.2612152825346428E-2</v>
      </c>
      <c r="T31" s="75">
        <f t="shared" ca="1" si="0"/>
        <v>0</v>
      </c>
    </row>
    <row r="32" spans="1:20" x14ac:dyDescent="0.2">
      <c r="A32" s="4"/>
      <c r="B32" s="4"/>
      <c r="C32" s="4"/>
      <c r="D32" s="4"/>
      <c r="E32" s="4"/>
      <c r="F32" s="4"/>
      <c r="M32" s="68">
        <f t="shared" ca="1" si="1"/>
        <v>44067</v>
      </c>
      <c r="N32" s="69">
        <f ca="1">_xll.HLV5r3.Financial.Cache.GetValue(IRCurve1, M32)</f>
        <v>0.98551928876994455</v>
      </c>
      <c r="O32" s="70">
        <f t="shared" ca="1" si="2"/>
        <v>1.4795087149277701E-2</v>
      </c>
      <c r="P32" s="70">
        <f t="shared" ca="1" si="3"/>
        <v>1.2685115114674307E-2</v>
      </c>
      <c r="Q32" s="73">
        <f ca="1">_xll.HLV5r3.Financial.Cache.GetValue(IRCurve2, M32)</f>
        <v>0.98551928876994455</v>
      </c>
      <c r="R32" s="74">
        <f t="shared" ca="1" si="4"/>
        <v>1.4795087149277701E-2</v>
      </c>
      <c r="S32" s="74">
        <f t="shared" ca="1" si="5"/>
        <v>1.2685115114674307E-2</v>
      </c>
      <c r="T32" s="75">
        <f t="shared" ca="1" si="0"/>
        <v>0</v>
      </c>
    </row>
    <row r="33" spans="13:20" x14ac:dyDescent="0.2">
      <c r="M33" s="68">
        <f t="shared" ca="1" si="1"/>
        <v>44081</v>
      </c>
      <c r="N33" s="69">
        <f ca="1">_xll.HLV5r3.Financial.Cache.GetValue(IRCurve1, M33)</f>
        <v>0.9849603407230566</v>
      </c>
      <c r="O33" s="70">
        <f t="shared" ca="1" si="2"/>
        <v>1.4795087149277701E-2</v>
      </c>
      <c r="P33" s="70">
        <f t="shared" ca="1" si="3"/>
        <v>1.2753370159529336E-2</v>
      </c>
      <c r="Q33" s="73">
        <f ca="1">_xll.HLV5r3.Financial.Cache.GetValue(IRCurve2, M33)</f>
        <v>0.9849603407230566</v>
      </c>
      <c r="R33" s="74">
        <f t="shared" ca="1" si="4"/>
        <v>1.4795087149277701E-2</v>
      </c>
      <c r="S33" s="74">
        <f t="shared" ca="1" si="5"/>
        <v>1.2753370159529336E-2</v>
      </c>
      <c r="T33" s="75">
        <f t="shared" ca="1" si="0"/>
        <v>0</v>
      </c>
    </row>
    <row r="34" spans="13:20" x14ac:dyDescent="0.2">
      <c r="M34" s="68">
        <f t="shared" ca="1" si="1"/>
        <v>44095</v>
      </c>
      <c r="N34" s="69">
        <f ca="1">_xll.HLV5r3.Financial.Cache.GetValue(IRCurve1, M34)</f>
        <v>0.98440170968966867</v>
      </c>
      <c r="O34" s="70">
        <f t="shared" ca="1" si="2"/>
        <v>1.4795087149277701E-2</v>
      </c>
      <c r="P34" s="70">
        <f t="shared" ca="1" si="3"/>
        <v>1.2817359264080978E-2</v>
      </c>
      <c r="Q34" s="73">
        <f ca="1">_xll.HLV5r3.Financial.Cache.GetValue(IRCurve2, M34)</f>
        <v>0.98440170968966867</v>
      </c>
      <c r="R34" s="74">
        <f t="shared" ca="1" si="4"/>
        <v>1.4795087149277701E-2</v>
      </c>
      <c r="S34" s="74">
        <f t="shared" ca="1" si="5"/>
        <v>1.2817359264080978E-2</v>
      </c>
      <c r="T34" s="75">
        <f t="shared" ca="1" si="0"/>
        <v>0</v>
      </c>
    </row>
    <row r="35" spans="13:20" x14ac:dyDescent="0.2">
      <c r="M35" s="68">
        <f t="shared" ca="1" si="1"/>
        <v>44109</v>
      </c>
      <c r="N35" s="69">
        <f ca="1">_xll.HLV5r3.Financial.Cache.GetValue(IRCurve1, M35)</f>
        <v>0.98384339548998312</v>
      </c>
      <c r="O35" s="70">
        <f t="shared" ca="1" si="2"/>
        <v>1.4795087149277701E-2</v>
      </c>
      <c r="P35" s="70">
        <f t="shared" ca="1" si="3"/>
        <v>1.2877470241084044E-2</v>
      </c>
      <c r="Q35" s="73">
        <f ca="1">_xll.HLV5r3.Financial.Cache.GetValue(IRCurve2, M35)</f>
        <v>0.98384339548998312</v>
      </c>
      <c r="R35" s="74">
        <f t="shared" ca="1" si="4"/>
        <v>1.4795087149277701E-2</v>
      </c>
      <c r="S35" s="74">
        <f t="shared" ca="1" si="5"/>
        <v>1.2877470241084044E-2</v>
      </c>
      <c r="T35" s="75">
        <f t="shared" ca="1" si="0"/>
        <v>0</v>
      </c>
    </row>
    <row r="36" spans="13:20" x14ac:dyDescent="0.2">
      <c r="M36" s="68">
        <f t="shared" ca="1" si="1"/>
        <v>44123</v>
      </c>
      <c r="N36" s="69">
        <f ca="1">_xll.HLV5r3.Financial.Cache.GetValue(IRCurve1, M36)</f>
        <v>0.98328539794430436</v>
      </c>
      <c r="O36" s="70">
        <f t="shared" ca="1" si="2"/>
        <v>1.4795087149277701E-2</v>
      </c>
      <c r="P36" s="70">
        <f t="shared" ca="1" si="3"/>
        <v>1.2934045278263325E-2</v>
      </c>
      <c r="Q36" s="73">
        <f ca="1">_xll.HLV5r3.Financial.Cache.GetValue(IRCurve2, M36)</f>
        <v>0.98328539794430436</v>
      </c>
      <c r="R36" s="74">
        <f t="shared" ca="1" si="4"/>
        <v>1.4795087149277701E-2</v>
      </c>
      <c r="S36" s="74">
        <f t="shared" ca="1" si="5"/>
        <v>1.2934045278263325E-2</v>
      </c>
      <c r="T36" s="75">
        <f t="shared" ca="1" si="0"/>
        <v>0</v>
      </c>
    </row>
    <row r="37" spans="13:20" x14ac:dyDescent="0.2">
      <c r="M37" s="68">
        <f t="shared" ca="1" si="1"/>
        <v>44137</v>
      </c>
      <c r="N37" s="69">
        <f ca="1">_xll.HLV5r3.Financial.Cache.GetValue(IRCurve1, M37)</f>
        <v>0.98272771687303839</v>
      </c>
      <c r="O37" s="70">
        <f t="shared" ca="1" si="2"/>
        <v>1.4795087149277701E-2</v>
      </c>
      <c r="P37" s="70">
        <f t="shared" ca="1" si="3"/>
        <v>1.2987387456175311E-2</v>
      </c>
      <c r="Q37" s="73">
        <f ca="1">_xll.HLV5r3.Financial.Cache.GetValue(IRCurve2, M37)</f>
        <v>0.98272771687303839</v>
      </c>
      <c r="R37" s="74">
        <f t="shared" ca="1" si="4"/>
        <v>1.4795087149277701E-2</v>
      </c>
      <c r="S37" s="74">
        <f t="shared" ca="1" si="5"/>
        <v>1.2987387456175311E-2</v>
      </c>
      <c r="T37" s="75">
        <f t="shared" ca="1" si="0"/>
        <v>0</v>
      </c>
    </row>
    <row r="38" spans="13:20" x14ac:dyDescent="0.2">
      <c r="M38" s="68">
        <f t="shared" ca="1" si="1"/>
        <v>44151</v>
      </c>
      <c r="N38" s="69">
        <f ca="1">_xll.HLV5r3.Financial.Cache.GetValue(IRCurve1, M38)</f>
        <v>0.98217035209669346</v>
      </c>
      <c r="O38" s="70">
        <f t="shared" ca="1" si="2"/>
        <v>1.4795087149277701E-2</v>
      </c>
      <c r="P38" s="70">
        <f t="shared" ca="1" si="3"/>
        <v>1.3037766179758816E-2</v>
      </c>
      <c r="Q38" s="73">
        <f ca="1">_xll.HLV5r3.Financial.Cache.GetValue(IRCurve2, M38)</f>
        <v>0.98217035209669346</v>
      </c>
      <c r="R38" s="74">
        <f t="shared" ca="1" si="4"/>
        <v>1.4795087149277701E-2</v>
      </c>
      <c r="S38" s="74">
        <f t="shared" ca="1" si="5"/>
        <v>1.3037766179758816E-2</v>
      </c>
      <c r="T38" s="75">
        <f t="shared" ca="1" si="0"/>
        <v>0</v>
      </c>
    </row>
    <row r="39" spans="13:20" x14ac:dyDescent="0.2">
      <c r="M39" s="68">
        <f t="shared" ca="1" si="1"/>
        <v>44165</v>
      </c>
      <c r="N39" s="69">
        <f ca="1">_xll.HLV5r3.Financial.Cache.GetValue(IRCurve1, M39)</f>
        <v>0.98161330343587938</v>
      </c>
      <c r="O39" s="70">
        <f t="shared" ca="1" si="2"/>
        <v>1.4795087149277701E-2</v>
      </c>
      <c r="P39" s="70">
        <f t="shared" ca="1" si="3"/>
        <v>1.3085421729094564E-2</v>
      </c>
      <c r="Q39" s="73">
        <f ca="1">_xll.HLV5r3.Financial.Cache.GetValue(IRCurve2, M39)</f>
        <v>0.98161330343587938</v>
      </c>
      <c r="R39" s="74">
        <f t="shared" ca="1" si="4"/>
        <v>1.4795087149277701E-2</v>
      </c>
      <c r="S39" s="74">
        <f t="shared" ca="1" si="5"/>
        <v>1.3085421729094564E-2</v>
      </c>
      <c r="T39" s="75">
        <f t="shared" ca="1" si="0"/>
        <v>0</v>
      </c>
    </row>
    <row r="40" spans="13:20" x14ac:dyDescent="0.2">
      <c r="M40" s="68">
        <f t="shared" ca="1" si="1"/>
        <v>44179</v>
      </c>
      <c r="N40" s="69">
        <f ca="1">_xll.HLV5r3.Financial.Cache.GetValue(IRCurve1, M40)</f>
        <v>0.98105657071130781</v>
      </c>
      <c r="O40" s="70">
        <f t="shared" ca="1" si="2"/>
        <v>1.4795087149277701E-2</v>
      </c>
      <c r="P40" s="70">
        <f t="shared" ca="1" si="3"/>
        <v>1.3130569091623152E-2</v>
      </c>
      <c r="Q40" s="73">
        <f ca="1">_xll.HLV5r3.Financial.Cache.GetValue(IRCurve2, M40)</f>
        <v>0.98105657071130781</v>
      </c>
      <c r="R40" s="74">
        <f t="shared" ca="1" si="4"/>
        <v>1.4795087149277701E-2</v>
      </c>
      <c r="S40" s="74">
        <f t="shared" ca="1" si="5"/>
        <v>1.3130569091623152E-2</v>
      </c>
      <c r="T40" s="75">
        <f t="shared" ca="1" si="0"/>
        <v>0</v>
      </c>
    </row>
    <row r="41" spans="13:20" x14ac:dyDescent="0.2">
      <c r="M41" s="68">
        <f t="shared" ca="1" si="1"/>
        <v>44193</v>
      </c>
      <c r="N41" s="69">
        <f ca="1">_xll.HLV5r3.Financial.Cache.GetValue(IRCurve1, M41)</f>
        <v>0.98050015374379196</v>
      </c>
      <c r="O41" s="70">
        <f t="shared" ca="1" si="2"/>
        <v>1.4795087149277701E-2</v>
      </c>
      <c r="P41" s="70">
        <f t="shared" ca="1" si="3"/>
        <v>1.3173401204791338E-2</v>
      </c>
      <c r="Q41" s="73">
        <f ca="1">_xll.HLV5r3.Financial.Cache.GetValue(IRCurve2, M41)</f>
        <v>0.98050015374379196</v>
      </c>
      <c r="R41" s="74">
        <f t="shared" ca="1" si="4"/>
        <v>1.4795087149277701E-2</v>
      </c>
      <c r="S41" s="74">
        <f t="shared" ca="1" si="5"/>
        <v>1.3173401204791338E-2</v>
      </c>
      <c r="T41" s="75">
        <f t="shared" ca="1" si="0"/>
        <v>0</v>
      </c>
    </row>
    <row r="42" spans="13:20" x14ac:dyDescent="0.2">
      <c r="M42" s="68">
        <f t="shared" ca="1" si="1"/>
        <v>44207</v>
      </c>
      <c r="N42" s="69">
        <f ca="1">_xll.HLV5r3.Financial.Cache.GetValue(IRCurve1, M42)</f>
        <v>0.97994405235424686</v>
      </c>
      <c r="O42" s="70">
        <f t="shared" ca="1" si="2"/>
        <v>1.4795087149277701E-2</v>
      </c>
      <c r="P42" s="70">
        <f t="shared" ca="1" si="3"/>
        <v>1.3214091712301085E-2</v>
      </c>
      <c r="Q42" s="73">
        <f ca="1">_xll.HLV5r3.Financial.Cache.GetValue(IRCurve2, M42)</f>
        <v>0.97994405235424686</v>
      </c>
      <c r="R42" s="74">
        <f t="shared" ca="1" si="4"/>
        <v>1.4795087149277701E-2</v>
      </c>
      <c r="S42" s="74">
        <f t="shared" ca="1" si="5"/>
        <v>1.3214091712301085E-2</v>
      </c>
      <c r="T42" s="75">
        <f t="shared" ca="1" si="0"/>
        <v>0</v>
      </c>
    </row>
    <row r="43" spans="13:20" x14ac:dyDescent="0.2">
      <c r="M43" s="68">
        <f t="shared" ca="1" si="1"/>
        <v>44221</v>
      </c>
      <c r="N43" s="69">
        <f ca="1">_xll.HLV5r3.Financial.Cache.GetValue(IRCurve1, M43)</f>
        <v>0.97938826636368903</v>
      </c>
      <c r="O43" s="70">
        <f t="shared" ca="1" si="2"/>
        <v>1.4795087149277701E-2</v>
      </c>
      <c r="P43" s="70">
        <f t="shared" ca="1" si="3"/>
        <v>1.3252797317005452E-2</v>
      </c>
      <c r="Q43" s="73">
        <f ca="1">_xll.HLV5r3.Financial.Cache.GetValue(IRCurve2, M43)</f>
        <v>0.97938826636368903</v>
      </c>
      <c r="R43" s="74">
        <f t="shared" ca="1" si="4"/>
        <v>1.4795087149277701E-2</v>
      </c>
      <c r="S43" s="74">
        <f t="shared" ca="1" si="5"/>
        <v>1.3252797317005452E-2</v>
      </c>
      <c r="T43" s="75">
        <f t="shared" ca="1" si="0"/>
        <v>0</v>
      </c>
    </row>
    <row r="44" spans="13:20" x14ac:dyDescent="0.2">
      <c r="M44" s="68">
        <f t="shared" ca="1" si="1"/>
        <v>44235</v>
      </c>
      <c r="N44" s="69">
        <f ca="1">_xll.HLV5r3.Financial.Cache.GetValue(IRCurve1, M44)</f>
        <v>0.97883279559323633</v>
      </c>
      <c r="O44" s="70">
        <f t="shared" ca="1" si="2"/>
        <v>1.4795087149277701E-2</v>
      </c>
      <c r="P44" s="70">
        <f t="shared" ca="1" si="3"/>
        <v>1.3289659797676337E-2</v>
      </c>
      <c r="Q44" s="73">
        <f ca="1">_xll.HLV5r3.Financial.Cache.GetValue(IRCurve2, M44)</f>
        <v>0.97883279559323633</v>
      </c>
      <c r="R44" s="74">
        <f t="shared" ca="1" si="4"/>
        <v>1.4795087149277701E-2</v>
      </c>
      <c r="S44" s="74">
        <f t="shared" ca="1" si="5"/>
        <v>1.3289659797676337E-2</v>
      </c>
      <c r="T44" s="75">
        <f t="shared" ca="1" si="0"/>
        <v>0</v>
      </c>
    </row>
    <row r="45" spans="13:20" x14ac:dyDescent="0.2">
      <c r="M45" s="68">
        <f t="shared" ca="1" si="1"/>
        <v>44249</v>
      </c>
      <c r="N45" s="69">
        <f ca="1">_xll.HLV5r3.Financial.Cache.GetValue(IRCurve1, M45)</f>
        <v>0.97827763986410843</v>
      </c>
      <c r="O45" s="70">
        <f t="shared" ca="1" si="2"/>
        <v>1.4795087149277701E-2</v>
      </c>
      <c r="P45" s="70">
        <f t="shared" ca="1" si="3"/>
        <v>1.332480774436246E-2</v>
      </c>
      <c r="Q45" s="73">
        <f ca="1">_xll.HLV5r3.Financial.Cache.GetValue(IRCurve2, M45)</f>
        <v>0.97827763986410843</v>
      </c>
      <c r="R45" s="74">
        <f t="shared" ca="1" si="4"/>
        <v>1.4795087149277701E-2</v>
      </c>
      <c r="S45" s="74">
        <f t="shared" ca="1" si="5"/>
        <v>1.332480774436246E-2</v>
      </c>
      <c r="T45" s="75">
        <f t="shared" ca="1" si="0"/>
        <v>0</v>
      </c>
    </row>
    <row r="46" spans="13:20" x14ac:dyDescent="0.2">
      <c r="M46" s="68">
        <f t="shared" ca="1" si="1"/>
        <v>44263</v>
      </c>
      <c r="N46" s="69">
        <f ca="1">_xll.HLV5r3.Financial.Cache.GetValue(IRCurve1, M46)</f>
        <v>0.97772279899762604</v>
      </c>
      <c r="O46" s="70">
        <f t="shared" ca="1" si="2"/>
        <v>1.4795087149277701E-2</v>
      </c>
      <c r="P46" s="70">
        <f t="shared" ca="1" si="3"/>
        <v>1.3358358057108341E-2</v>
      </c>
      <c r="Q46" s="73">
        <f ca="1">_xll.HLV5r3.Financial.Cache.GetValue(IRCurve2, M46)</f>
        <v>0.97772279899762604</v>
      </c>
      <c r="R46" s="74">
        <f t="shared" ca="1" si="4"/>
        <v>1.4795087149277701E-2</v>
      </c>
      <c r="S46" s="74">
        <f t="shared" ca="1" si="5"/>
        <v>1.3358358057108341E-2</v>
      </c>
      <c r="T46" s="75">
        <f t="shared" ca="1" si="0"/>
        <v>0</v>
      </c>
    </row>
    <row r="47" spans="13:20" x14ac:dyDescent="0.2">
      <c r="M47" s="68">
        <f t="shared" ca="1" si="1"/>
        <v>44277</v>
      </c>
      <c r="N47" s="69">
        <f ca="1">_xll.HLV5r3.Financial.Cache.GetValue(IRCurve1, M47)</f>
        <v>0.97716827281521135</v>
      </c>
      <c r="O47" s="70">
        <f t="shared" ca="1" si="2"/>
        <v>1.4795087149277701E-2</v>
      </c>
      <c r="P47" s="70">
        <f t="shared" ca="1" si="3"/>
        <v>1.3390417244843335E-2</v>
      </c>
      <c r="Q47" s="73">
        <f ca="1">_xll.HLV5r3.Financial.Cache.GetValue(IRCurve2, M47)</f>
        <v>0.97716827281521135</v>
      </c>
      <c r="R47" s="74">
        <f t="shared" ca="1" si="4"/>
        <v>1.4795087149277701E-2</v>
      </c>
      <c r="S47" s="74">
        <f t="shared" ca="1" si="5"/>
        <v>1.3390417244843335E-2</v>
      </c>
      <c r="T47" s="75">
        <f t="shared" ca="1" si="0"/>
        <v>0</v>
      </c>
    </row>
    <row r="48" spans="13:20" x14ac:dyDescent="0.2">
      <c r="M48" s="68">
        <f t="shared" ca="1" si="1"/>
        <v>44291</v>
      </c>
      <c r="N48" s="69">
        <f ca="1">_xll.HLV5r3.Financial.Cache.GetValue(IRCurve1, M48)</f>
        <v>0.976614061138388</v>
      </c>
      <c r="O48" s="70">
        <f t="shared" ca="1" si="2"/>
        <v>1.4795087149277701E-2</v>
      </c>
      <c r="P48" s="70">
        <f t="shared" ca="1" si="3"/>
        <v>1.3421082554850668E-2</v>
      </c>
      <c r="Q48" s="73">
        <f ca="1">_xll.HLV5r3.Financial.Cache.GetValue(IRCurve2, M48)</f>
        <v>0.976614061138388</v>
      </c>
      <c r="R48" s="74">
        <f t="shared" ca="1" si="4"/>
        <v>1.4795087149277701E-2</v>
      </c>
      <c r="S48" s="74">
        <f t="shared" ca="1" si="5"/>
        <v>1.3421082554850668E-2</v>
      </c>
      <c r="T48" s="75">
        <f t="shared" ca="1" si="0"/>
        <v>0</v>
      </c>
    </row>
    <row r="49" spans="13:20" x14ac:dyDescent="0.2">
      <c r="M49" s="68">
        <f t="shared" ca="1" si="1"/>
        <v>44305</v>
      </c>
      <c r="N49" s="69">
        <f ca="1">_xll.HLV5r3.Financial.Cache.GetValue(IRCurve1, M49)</f>
        <v>0.97606016378878058</v>
      </c>
      <c r="O49" s="70">
        <f t="shared" ca="1" si="2"/>
        <v>1.4795087149277701E-2</v>
      </c>
      <c r="P49" s="70">
        <f t="shared" ca="1" si="3"/>
        <v>1.3450442958049204E-2</v>
      </c>
      <c r="Q49" s="73">
        <f ca="1">_xll.HLV5r3.Financial.Cache.GetValue(IRCurve2, M49)</f>
        <v>0.97606016378878058</v>
      </c>
      <c r="R49" s="74">
        <f t="shared" ca="1" si="4"/>
        <v>1.4795087149277701E-2</v>
      </c>
      <c r="S49" s="74">
        <f t="shared" ca="1" si="5"/>
        <v>1.3450442958049204E-2</v>
      </c>
      <c r="T49" s="75">
        <f t="shared" ca="1" si="0"/>
        <v>0</v>
      </c>
    </row>
    <row r="50" spans="13:20" x14ac:dyDescent="0.2">
      <c r="M50" s="68">
        <f t="shared" ca="1" si="1"/>
        <v>44319</v>
      </c>
      <c r="N50" s="69">
        <f ca="1">_xll.HLV5r3.Financial.Cache.GetValue(IRCurve1, M50)</f>
        <v>0.97550658058811501</v>
      </c>
      <c r="O50" s="70">
        <f t="shared" ca="1" si="2"/>
        <v>1.4795087149277701E-2</v>
      </c>
      <c r="P50" s="70">
        <f t="shared" ca="1" si="3"/>
        <v>1.3478580011114462E-2</v>
      </c>
      <c r="Q50" s="73">
        <f ca="1">_xll.HLV5r3.Financial.Cache.GetValue(IRCurve2, M50)</f>
        <v>0.97550658058811501</v>
      </c>
      <c r="R50" s="74">
        <f t="shared" ca="1" si="4"/>
        <v>1.4795087149277701E-2</v>
      </c>
      <c r="S50" s="74">
        <f t="shared" ca="1" si="5"/>
        <v>1.3478580011114462E-2</v>
      </c>
      <c r="T50" s="75">
        <f t="shared" ca="1" si="0"/>
        <v>0</v>
      </c>
    </row>
    <row r="51" spans="13:20" x14ac:dyDescent="0.2">
      <c r="M51" s="68">
        <f t="shared" ca="1" si="1"/>
        <v>44333</v>
      </c>
      <c r="N51" s="69">
        <f ca="1">_xll.HLV5r3.Financial.Cache.GetValue(IRCurve1, M51)</f>
        <v>0.97495331135821828</v>
      </c>
      <c r="O51" s="70">
        <f t="shared" ca="1" si="2"/>
        <v>1.4795087149277701E-2</v>
      </c>
      <c r="P51" s="70">
        <f t="shared" ca="1" si="3"/>
        <v>1.3505568613034208E-2</v>
      </c>
      <c r="Q51" s="73">
        <f ca="1">_xll.HLV5r3.Financial.Cache.GetValue(IRCurve2, M51)</f>
        <v>0.97495331135821828</v>
      </c>
      <c r="R51" s="74">
        <f t="shared" ca="1" si="4"/>
        <v>1.4795087149277701E-2</v>
      </c>
      <c r="S51" s="74">
        <f t="shared" ca="1" si="5"/>
        <v>1.3505568613034208E-2</v>
      </c>
      <c r="T51" s="75">
        <f t="shared" ca="1" si="0"/>
        <v>0</v>
      </c>
    </row>
    <row r="52" spans="13:20" x14ac:dyDescent="0.2">
      <c r="M52" s="68">
        <f t="shared" ca="1" si="1"/>
        <v>44347</v>
      </c>
      <c r="N52" s="69">
        <f ca="1">_xll.HLV5r3.Financial.Cache.GetValue(IRCurve1, M52)</f>
        <v>0.97440035592101848</v>
      </c>
      <c r="O52" s="70">
        <f t="shared" ca="1" si="2"/>
        <v>1.4795087149277701E-2</v>
      </c>
      <c r="P52" s="70">
        <f t="shared" ca="1" si="3"/>
        <v>1.3531477670877133E-2</v>
      </c>
      <c r="Q52" s="73">
        <f ca="1">_xll.HLV5r3.Financial.Cache.GetValue(IRCurve2, M52)</f>
        <v>0.97440035592101848</v>
      </c>
      <c r="R52" s="74">
        <f t="shared" ca="1" si="4"/>
        <v>1.4795087149277701E-2</v>
      </c>
      <c r="S52" s="74">
        <f t="shared" ca="1" si="5"/>
        <v>1.3531477670877133E-2</v>
      </c>
      <c r="T52" s="75">
        <f t="shared" ca="1" si="0"/>
        <v>0</v>
      </c>
    </row>
    <row r="53" spans="13:20" x14ac:dyDescent="0.2">
      <c r="M53" s="68">
        <f t="shared" ca="1" si="1"/>
        <v>44361</v>
      </c>
      <c r="N53" s="69">
        <f ca="1">_xll.HLV5r3.Financial.Cache.GetValue(IRCurve1, M53)</f>
        <v>0.97384771409854454</v>
      </c>
      <c r="O53" s="70">
        <f t="shared" ca="1" si="2"/>
        <v>1.4795087149277701E-2</v>
      </c>
      <c r="P53" s="70">
        <f t="shared" ca="1" si="3"/>
        <v>1.3556370687236058E-2</v>
      </c>
      <c r="Q53" s="73">
        <f ca="1">_xll.HLV5r3.Financial.Cache.GetValue(IRCurve2, M53)</f>
        <v>0.97384771409854454</v>
      </c>
      <c r="R53" s="74">
        <f t="shared" ca="1" si="4"/>
        <v>1.4795087149277701E-2</v>
      </c>
      <c r="S53" s="74">
        <f t="shared" ca="1" si="5"/>
        <v>1.3556370687236058E-2</v>
      </c>
      <c r="T53" s="75">
        <f t="shared" ca="1" si="0"/>
        <v>0</v>
      </c>
    </row>
    <row r="54" spans="13:20" x14ac:dyDescent="0.2">
      <c r="M54" s="68">
        <f t="shared" ca="1" si="1"/>
        <v>44375</v>
      </c>
      <c r="N54" s="69">
        <f ca="1">_xll.HLV5r3.Financial.Cache.GetValue(IRCurve1, M54)</f>
        <v>0.97329538571292662</v>
      </c>
      <c r="O54" s="70">
        <f t="shared" ca="1" si="2"/>
        <v>1.4795087149277701E-2</v>
      </c>
      <c r="P54" s="70">
        <f t="shared" ca="1" si="3"/>
        <v>1.3580306279888805E-2</v>
      </c>
      <c r="Q54" s="73">
        <f ca="1">_xll.HLV5r3.Financial.Cache.GetValue(IRCurve2, M54)</f>
        <v>0.97329538571292662</v>
      </c>
      <c r="R54" s="74">
        <f t="shared" ca="1" si="4"/>
        <v>1.4795087149277701E-2</v>
      </c>
      <c r="S54" s="74">
        <f t="shared" ca="1" si="5"/>
        <v>1.3580306279888805E-2</v>
      </c>
      <c r="T54" s="75">
        <f t="shared" ca="1" si="0"/>
        <v>0</v>
      </c>
    </row>
    <row r="55" spans="13:20" x14ac:dyDescent="0.2">
      <c r="M55" s="68">
        <f t="shared" ca="1" si="1"/>
        <v>44389</v>
      </c>
      <c r="N55" s="69">
        <f ca="1">_xll.HLV5r3.Financial.Cache.GetValue(IRCurve1, M55)</f>
        <v>0.97270842847662398</v>
      </c>
      <c r="O55" s="70">
        <f t="shared" ca="1" si="2"/>
        <v>1.5732169283976565E-2</v>
      </c>
      <c r="P55" s="70">
        <f t="shared" ca="1" si="3"/>
        <v>1.3621021195434617E-2</v>
      </c>
      <c r="Q55" s="73">
        <f ca="1">_xll.HLV5r3.Financial.Cache.GetValue(IRCurve2, M55)</f>
        <v>0.97270842847662398</v>
      </c>
      <c r="R55" s="74">
        <f t="shared" ca="1" si="4"/>
        <v>1.5732169283976565E-2</v>
      </c>
      <c r="S55" s="74">
        <f t="shared" ca="1" si="5"/>
        <v>1.3621021195434617E-2</v>
      </c>
      <c r="T55" s="75">
        <f t="shared" ca="1" si="0"/>
        <v>0</v>
      </c>
    </row>
    <row r="56" spans="13:20" x14ac:dyDescent="0.2">
      <c r="M56" s="68">
        <f t="shared" ca="1" si="1"/>
        <v>44403</v>
      </c>
      <c r="N56" s="69">
        <f ca="1">_xll.HLV5r3.Financial.Cache.GetValue(IRCurve1, M56)</f>
        <v>0.97210785714801795</v>
      </c>
      <c r="O56" s="70">
        <f t="shared" ca="1" si="2"/>
        <v>1.6107011563239855E-2</v>
      </c>
      <c r="P56" s="70">
        <f t="shared" ca="1" si="3"/>
        <v>1.36671701903945E-2</v>
      </c>
      <c r="Q56" s="73">
        <f ca="1">_xll.HLV5r3.Financial.Cache.GetValue(IRCurve2, M56)</f>
        <v>0.97210785714801795</v>
      </c>
      <c r="R56" s="74">
        <f t="shared" ca="1" si="4"/>
        <v>1.6107011563239855E-2</v>
      </c>
      <c r="S56" s="74">
        <f t="shared" ca="1" si="5"/>
        <v>1.36671701903945E-2</v>
      </c>
      <c r="T56" s="75">
        <f t="shared" ca="1" si="0"/>
        <v>0</v>
      </c>
    </row>
    <row r="57" spans="13:20" x14ac:dyDescent="0.2">
      <c r="M57" s="68">
        <f t="shared" ca="1" si="1"/>
        <v>44417</v>
      </c>
      <c r="N57" s="69">
        <f ca="1">_xll.HLV5r3.Financial.Cache.GetValue(IRCurve1, M57)</f>
        <v>0.97150765662520544</v>
      </c>
      <c r="O57" s="70">
        <f t="shared" ca="1" si="2"/>
        <v>1.6107011563239855E-2</v>
      </c>
      <c r="P57" s="70">
        <f t="shared" ca="1" si="3"/>
        <v>1.371164104008315E-2</v>
      </c>
      <c r="Q57" s="73">
        <f ca="1">_xll.HLV5r3.Financial.Cache.GetValue(IRCurve2, M57)</f>
        <v>0.97150765662520544</v>
      </c>
      <c r="R57" s="74">
        <f t="shared" ca="1" si="4"/>
        <v>1.6107011563239855E-2</v>
      </c>
      <c r="S57" s="74">
        <f t="shared" ca="1" si="5"/>
        <v>1.371164104008315E-2</v>
      </c>
      <c r="T57" s="75">
        <f t="shared" ca="1" si="0"/>
        <v>0</v>
      </c>
    </row>
    <row r="58" spans="13:20" x14ac:dyDescent="0.2">
      <c r="M58" s="68">
        <f t="shared" ca="1" si="1"/>
        <v>44431</v>
      </c>
      <c r="N58" s="69">
        <f ca="1">_xll.HLV5r3.Financial.Cache.GetValue(IRCurve1, M58)</f>
        <v>0.97090782667924291</v>
      </c>
      <c r="O58" s="70">
        <f t="shared" ca="1" si="2"/>
        <v>1.6107011563245646E-2</v>
      </c>
      <c r="P58" s="70">
        <f t="shared" ca="1" si="3"/>
        <v>1.375452364514008E-2</v>
      </c>
      <c r="Q58" s="73">
        <f ca="1">_xll.HLV5r3.Financial.Cache.GetValue(IRCurve2, M58)</f>
        <v>0.97090782667924291</v>
      </c>
      <c r="R58" s="74">
        <f t="shared" ca="1" si="4"/>
        <v>1.6107011563245646E-2</v>
      </c>
      <c r="S58" s="74">
        <f t="shared" ca="1" si="5"/>
        <v>1.375452364514008E-2</v>
      </c>
      <c r="T58" s="75">
        <f t="shared" ca="1" si="0"/>
        <v>0</v>
      </c>
    </row>
    <row r="59" spans="13:20" x14ac:dyDescent="0.2">
      <c r="M59" s="68">
        <f t="shared" ca="1" si="1"/>
        <v>44445</v>
      </c>
      <c r="N59" s="69">
        <f ca="1">_xll.HLV5r3.Financial.Cache.GetValue(IRCurve1, M59)</f>
        <v>0.97030836708132828</v>
      </c>
      <c r="O59" s="70">
        <f t="shared" ca="1" si="2"/>
        <v>1.6107011563239855E-2</v>
      </c>
      <c r="P59" s="70">
        <f t="shared" ca="1" si="3"/>
        <v>1.379590159738796E-2</v>
      </c>
      <c r="Q59" s="73">
        <f ca="1">_xll.HLV5r3.Financial.Cache.GetValue(IRCurve2, M59)</f>
        <v>0.97030836708132828</v>
      </c>
      <c r="R59" s="74">
        <f t="shared" ca="1" si="4"/>
        <v>1.6107011563239855E-2</v>
      </c>
      <c r="S59" s="74">
        <f t="shared" ca="1" si="5"/>
        <v>1.379590159738796E-2</v>
      </c>
      <c r="T59" s="75">
        <f t="shared" ca="1" si="0"/>
        <v>0</v>
      </c>
    </row>
    <row r="60" spans="13:20" x14ac:dyDescent="0.2">
      <c r="M60" s="68">
        <f t="shared" ca="1" si="1"/>
        <v>44459</v>
      </c>
      <c r="N60" s="69">
        <f ca="1">_xll.HLV5r3.Financial.Cache.GetValue(IRCurve1, M60)</f>
        <v>0.96970927760280057</v>
      </c>
      <c r="O60" s="70">
        <f t="shared" ca="1" si="2"/>
        <v>1.6107011563239855E-2</v>
      </c>
      <c r="P60" s="70">
        <f t="shared" ca="1" si="3"/>
        <v>1.3835852723696241E-2</v>
      </c>
      <c r="Q60" s="73">
        <f ca="1">_xll.HLV5r3.Financial.Cache.GetValue(IRCurve2, M60)</f>
        <v>0.96970927760280057</v>
      </c>
      <c r="R60" s="74">
        <f t="shared" ca="1" si="4"/>
        <v>1.6107011563239855E-2</v>
      </c>
      <c r="S60" s="74">
        <f t="shared" ca="1" si="5"/>
        <v>1.3835852723696241E-2</v>
      </c>
      <c r="T60" s="75">
        <f t="shared" ca="1" si="0"/>
        <v>0</v>
      </c>
    </row>
    <row r="61" spans="13:20" x14ac:dyDescent="0.2">
      <c r="M61" s="68">
        <f t="shared" ca="1" si="1"/>
        <v>44473</v>
      </c>
      <c r="N61" s="69">
        <f ca="1">_xll.HLV5r3.Financial.Cache.GetValue(IRCurve1, M61)</f>
        <v>0.9691105580151399</v>
      </c>
      <c r="O61" s="70">
        <f t="shared" ca="1" si="2"/>
        <v>1.6107011563239855E-2</v>
      </c>
      <c r="P61" s="70">
        <f t="shared" ca="1" si="3"/>
        <v>1.3874449574536483E-2</v>
      </c>
      <c r="Q61" s="73">
        <f ca="1">_xll.HLV5r3.Financial.Cache.GetValue(IRCurve2, M61)</f>
        <v>0.9691105580151399</v>
      </c>
      <c r="R61" s="74">
        <f t="shared" ca="1" si="4"/>
        <v>1.6107011563239855E-2</v>
      </c>
      <c r="S61" s="74">
        <f t="shared" ca="1" si="5"/>
        <v>1.3874449574536483E-2</v>
      </c>
      <c r="T61" s="75">
        <f t="shared" ca="1" si="0"/>
        <v>0</v>
      </c>
    </row>
    <row r="62" spans="13:20" x14ac:dyDescent="0.2">
      <c r="M62" s="68">
        <f t="shared" ca="1" si="1"/>
        <v>44487</v>
      </c>
      <c r="N62" s="69">
        <f ca="1">_xll.HLV5r3.Financial.Cache.GetValue(IRCurve1, M62)</f>
        <v>0.96851220808996774</v>
      </c>
      <c r="O62" s="70">
        <f t="shared" ca="1" si="2"/>
        <v>1.6107011563239855E-2</v>
      </c>
      <c r="P62" s="70">
        <f t="shared" ca="1" si="3"/>
        <v>1.3911759863682033E-2</v>
      </c>
      <c r="Q62" s="73">
        <f ca="1">_xll.HLV5r3.Financial.Cache.GetValue(IRCurve2, M62)</f>
        <v>0.96851220808996774</v>
      </c>
      <c r="R62" s="74">
        <f t="shared" ca="1" si="4"/>
        <v>1.6107011563239855E-2</v>
      </c>
      <c r="S62" s="74">
        <f t="shared" ca="1" si="5"/>
        <v>1.3911759863682033E-2</v>
      </c>
      <c r="T62" s="75">
        <f t="shared" ca="1" si="0"/>
        <v>0</v>
      </c>
    </row>
    <row r="63" spans="13:20" x14ac:dyDescent="0.2">
      <c r="M63" s="68">
        <f t="shared" ca="1" si="1"/>
        <v>44501</v>
      </c>
      <c r="N63" s="69">
        <f ca="1">_xll.HLV5r3.Financial.Cache.GetValue(IRCurve1, M63)</f>
        <v>0.96791422759904644</v>
      </c>
      <c r="O63" s="70">
        <f t="shared" ca="1" si="2"/>
        <v>1.6107011563239855E-2</v>
      </c>
      <c r="P63" s="70">
        <f t="shared" ca="1" si="3"/>
        <v>1.3947846864658857E-2</v>
      </c>
      <c r="Q63" s="73">
        <f ca="1">_xll.HLV5r3.Financial.Cache.GetValue(IRCurve2, M63)</f>
        <v>0.96791422759904644</v>
      </c>
      <c r="R63" s="74">
        <f t="shared" ca="1" si="4"/>
        <v>1.6107011563239855E-2</v>
      </c>
      <c r="S63" s="74">
        <f t="shared" ca="1" si="5"/>
        <v>1.3947846864658857E-2</v>
      </c>
      <c r="T63" s="75">
        <f t="shared" ca="1" si="0"/>
        <v>0</v>
      </c>
    </row>
    <row r="64" spans="13:20" x14ac:dyDescent="0.2">
      <c r="M64" s="68">
        <f t="shared" ca="1" si="1"/>
        <v>44515</v>
      </c>
      <c r="N64" s="69">
        <f ca="1">_xll.HLV5r3.Financial.Cache.GetValue(IRCurve1, M64)</f>
        <v>0.96731661631427912</v>
      </c>
      <c r="O64" s="70">
        <f t="shared" ca="1" si="2"/>
        <v>1.6107011563239855E-2</v>
      </c>
      <c r="P64" s="70">
        <f t="shared" ca="1" si="3"/>
        <v>1.3982769768830014E-2</v>
      </c>
      <c r="Q64" s="73">
        <f ca="1">_xll.HLV5r3.Financial.Cache.GetValue(IRCurve2, M64)</f>
        <v>0.96731661631427912</v>
      </c>
      <c r="R64" s="74">
        <f t="shared" ca="1" si="4"/>
        <v>1.6107011563239855E-2</v>
      </c>
      <c r="S64" s="74">
        <f t="shared" ca="1" si="5"/>
        <v>1.3982769768830014E-2</v>
      </c>
      <c r="T64" s="75">
        <f t="shared" ca="1" si="0"/>
        <v>0</v>
      </c>
    </row>
    <row r="65" spans="13:20" x14ac:dyDescent="0.2">
      <c r="M65" s="68">
        <f t="shared" ca="1" si="1"/>
        <v>44529</v>
      </c>
      <c r="N65" s="69">
        <f ca="1">_xll.HLV5r3.Financial.Cache.GetValue(IRCurve1, M65)</f>
        <v>0.96671937400771002</v>
      </c>
      <c r="O65" s="70">
        <f t="shared" ca="1" si="2"/>
        <v>1.6107011563239855E-2</v>
      </c>
      <c r="P65" s="70">
        <f t="shared" ca="1" si="3"/>
        <v>1.401658400937667E-2</v>
      </c>
      <c r="Q65" s="73">
        <f ca="1">_xll.HLV5r3.Financial.Cache.GetValue(IRCurve2, M65)</f>
        <v>0.96671937400771002</v>
      </c>
      <c r="R65" s="74">
        <f t="shared" ca="1" si="4"/>
        <v>1.6107011563239855E-2</v>
      </c>
      <c r="S65" s="74">
        <f t="shared" ca="1" si="5"/>
        <v>1.401658400937667E-2</v>
      </c>
      <c r="T65" s="75">
        <f t="shared" ca="1" si="0"/>
        <v>0</v>
      </c>
    </row>
    <row r="66" spans="13:20" x14ac:dyDescent="0.2">
      <c r="M66" s="68">
        <f t="shared" ca="1" si="1"/>
        <v>44543</v>
      </c>
      <c r="N66" s="69">
        <f ca="1">_xll.HLV5r3.Financial.Cache.GetValue(IRCurve1, M66)</f>
        <v>0.96612250045152392</v>
      </c>
      <c r="O66" s="70">
        <f t="shared" ca="1" si="2"/>
        <v>1.6107011563239855E-2</v>
      </c>
      <c r="P66" s="70">
        <f t="shared" ca="1" si="3"/>
        <v>1.4049341554906246E-2</v>
      </c>
      <c r="Q66" s="73">
        <f ca="1">_xll.HLV5r3.Financial.Cache.GetValue(IRCurve2, M66)</f>
        <v>0.96612250045152392</v>
      </c>
      <c r="R66" s="74">
        <f t="shared" ca="1" si="4"/>
        <v>1.6107011563239855E-2</v>
      </c>
      <c r="S66" s="74">
        <f t="shared" ca="1" si="5"/>
        <v>1.4049341554906246E-2</v>
      </c>
      <c r="T66" s="75">
        <f t="shared" ca="1" si="0"/>
        <v>0</v>
      </c>
    </row>
    <row r="67" spans="13:20" x14ac:dyDescent="0.2">
      <c r="M67" s="68">
        <f t="shared" ca="1" si="1"/>
        <v>44557</v>
      </c>
      <c r="N67" s="69">
        <f ca="1">_xll.HLV5r3.Financial.Cache.GetValue(IRCurve1, M67)</f>
        <v>0.9655259954180464</v>
      </c>
      <c r="O67" s="70">
        <f t="shared" ca="1" si="2"/>
        <v>1.6107011563239855E-2</v>
      </c>
      <c r="P67" s="70">
        <f t="shared" ca="1" si="3"/>
        <v>1.4081091175957959E-2</v>
      </c>
      <c r="Q67" s="73">
        <f ca="1">_xll.HLV5r3.Financial.Cache.GetValue(IRCurve2, M67)</f>
        <v>0.9655259954180464</v>
      </c>
      <c r="R67" s="74">
        <f t="shared" ca="1" si="4"/>
        <v>1.6107011563239855E-2</v>
      </c>
      <c r="S67" s="74">
        <f t="shared" ca="1" si="5"/>
        <v>1.4081091175957959E-2</v>
      </c>
      <c r="T67" s="75">
        <f t="shared" ref="T67:T130" ca="1" si="8">S67-P67</f>
        <v>0</v>
      </c>
    </row>
    <row r="68" spans="13:20" x14ac:dyDescent="0.2">
      <c r="M68" s="68">
        <f t="shared" ref="M68:M131" ca="1" si="9">M67+14</f>
        <v>44571</v>
      </c>
      <c r="N68" s="69">
        <f ca="1">_xll.HLV5r3.Financial.Cache.GetValue(IRCurve1, M68)</f>
        <v>0.96492985867974335</v>
      </c>
      <c r="O68" s="70">
        <f t="shared" ref="O68:O122" ca="1" si="10">(N67/N68-1)*365/(M68-M67)</f>
        <v>1.6107011563239855E-2</v>
      </c>
      <c r="P68" s="70">
        <f t="shared" ref="P68:P131" ca="1" si="11">-LN(N68)/(M68-$M$2)*365.25</f>
        <v>1.4111878687280874E-2</v>
      </c>
      <c r="Q68" s="73">
        <f ca="1">_xll.HLV5r3.Financial.Cache.GetValue(IRCurve2, M68)</f>
        <v>0.96492985867974335</v>
      </c>
      <c r="R68" s="74">
        <f t="shared" ref="R68:R131" ca="1" si="12">(Q67/Q68-1)*365/(M68-M67)</f>
        <v>1.6107011563239855E-2</v>
      </c>
      <c r="S68" s="74">
        <f t="shared" ref="S68:S131" ca="1" si="13">-LN(Q68)/(M68-$M$2)*365.25</f>
        <v>1.4111878687280874E-2</v>
      </c>
      <c r="T68" s="75">
        <f t="shared" ca="1" si="8"/>
        <v>0</v>
      </c>
    </row>
    <row r="69" spans="13:20" x14ac:dyDescent="0.2">
      <c r="M69" s="68">
        <f t="shared" ca="1" si="9"/>
        <v>44585</v>
      </c>
      <c r="N69" s="69">
        <f ca="1">_xll.HLV5r3.Financial.Cache.GetValue(IRCurve1, M69)</f>
        <v>0.96433409000922143</v>
      </c>
      <c r="O69" s="70">
        <f t="shared" ca="1" si="10"/>
        <v>1.6107011563239855E-2</v>
      </c>
      <c r="P69" s="70">
        <f t="shared" ca="1" si="11"/>
        <v>1.4141747168415042E-2</v>
      </c>
      <c r="Q69" s="73">
        <f ca="1">_xll.HLV5r3.Financial.Cache.GetValue(IRCurve2, M69)</f>
        <v>0.96433409000922143</v>
      </c>
      <c r="R69" s="74">
        <f t="shared" ca="1" si="12"/>
        <v>1.6107011563239855E-2</v>
      </c>
      <c r="S69" s="74">
        <f t="shared" ca="1" si="13"/>
        <v>1.4141747168415042E-2</v>
      </c>
      <c r="T69" s="75">
        <f t="shared" ca="1" si="8"/>
        <v>0</v>
      </c>
    </row>
    <row r="70" spans="13:20" x14ac:dyDescent="0.2">
      <c r="M70" s="68">
        <f t="shared" ca="1" si="9"/>
        <v>44599</v>
      </c>
      <c r="N70" s="69">
        <f ca="1">_xll.HLV5r3.Financial.Cache.GetValue(IRCurve1, M70)</f>
        <v>0.96373868917922767</v>
      </c>
      <c r="O70" s="70">
        <f t="shared" ca="1" si="10"/>
        <v>1.6107011563239855E-2</v>
      </c>
      <c r="P70" s="70">
        <f t="shared" ca="1" si="11"/>
        <v>1.4170737164809941E-2</v>
      </c>
      <c r="Q70" s="73">
        <f ca="1">_xll.HLV5r3.Financial.Cache.GetValue(IRCurve2, M70)</f>
        <v>0.96373868917922767</v>
      </c>
      <c r="R70" s="74">
        <f t="shared" ca="1" si="12"/>
        <v>1.6107011563239855E-2</v>
      </c>
      <c r="S70" s="74">
        <f t="shared" ca="1" si="13"/>
        <v>1.4170737164809941E-2</v>
      </c>
      <c r="T70" s="75">
        <f t="shared" ca="1" si="8"/>
        <v>0</v>
      </c>
    </row>
    <row r="71" spans="13:20" x14ac:dyDescent="0.2">
      <c r="M71" s="68">
        <f t="shared" ca="1" si="9"/>
        <v>44613</v>
      </c>
      <c r="N71" s="69">
        <f ca="1">_xll.HLV5r3.Financial.Cache.GetValue(IRCurve1, M71)</f>
        <v>0.96314365596264917</v>
      </c>
      <c r="O71" s="70">
        <f t="shared" ca="1" si="10"/>
        <v>1.6107011563239855E-2</v>
      </c>
      <c r="P71" s="70">
        <f t="shared" ca="1" si="11"/>
        <v>1.4198886871454292E-2</v>
      </c>
      <c r="Q71" s="73">
        <f ca="1">_xll.HLV5r3.Financial.Cache.GetValue(IRCurve2, M71)</f>
        <v>0.96314365596264917</v>
      </c>
      <c r="R71" s="74">
        <f t="shared" ca="1" si="12"/>
        <v>1.6107011563239855E-2</v>
      </c>
      <c r="S71" s="74">
        <f t="shared" ca="1" si="13"/>
        <v>1.4198886871454292E-2</v>
      </c>
      <c r="T71" s="75">
        <f t="shared" ca="1" si="8"/>
        <v>0</v>
      </c>
    </row>
    <row r="72" spans="13:20" x14ac:dyDescent="0.2">
      <c r="M72" s="68">
        <f t="shared" ca="1" si="9"/>
        <v>44627</v>
      </c>
      <c r="N72" s="69">
        <f ca="1">_xll.HLV5r3.Financial.Cache.GetValue(IRCurve1, M72)</f>
        <v>0.96254899013251349</v>
      </c>
      <c r="O72" s="70">
        <f t="shared" ca="1" si="10"/>
        <v>1.6107011563239855E-2</v>
      </c>
      <c r="P72" s="70">
        <f t="shared" ca="1" si="11"/>
        <v>1.422623230076595E-2</v>
      </c>
      <c r="Q72" s="73">
        <f ca="1">_xll.HLV5r3.Financial.Cache.GetValue(IRCurve2, M72)</f>
        <v>0.96254899013251349</v>
      </c>
      <c r="R72" s="74">
        <f t="shared" ca="1" si="12"/>
        <v>1.6107011563239855E-2</v>
      </c>
      <c r="S72" s="74">
        <f t="shared" ca="1" si="13"/>
        <v>1.422623230076595E-2</v>
      </c>
      <c r="T72" s="75">
        <f t="shared" ca="1" si="8"/>
        <v>0</v>
      </c>
    </row>
    <row r="73" spans="13:20" x14ac:dyDescent="0.2">
      <c r="M73" s="68">
        <f t="shared" ca="1" si="9"/>
        <v>44641</v>
      </c>
      <c r="N73" s="69">
        <f ca="1">_xll.HLV5r3.Financial.Cache.GetValue(IRCurve1, M73)</f>
        <v>0.96195469146198831</v>
      </c>
      <c r="O73" s="70">
        <f t="shared" ca="1" si="10"/>
        <v>1.6107011563239855E-2</v>
      </c>
      <c r="P73" s="70">
        <f t="shared" ca="1" si="11"/>
        <v>1.4252807436294162E-2</v>
      </c>
      <c r="Q73" s="73">
        <f ca="1">_xll.HLV5r3.Financial.Cache.GetValue(IRCurve2, M73)</f>
        <v>0.96195469146198831</v>
      </c>
      <c r="R73" s="74">
        <f t="shared" ca="1" si="12"/>
        <v>1.6107011563239855E-2</v>
      </c>
      <c r="S73" s="74">
        <f t="shared" ca="1" si="13"/>
        <v>1.4252807436294162E-2</v>
      </c>
      <c r="T73" s="75">
        <f t="shared" ca="1" si="8"/>
        <v>0</v>
      </c>
    </row>
    <row r="74" spans="13:20" x14ac:dyDescent="0.2">
      <c r="M74" s="68">
        <f t="shared" ca="1" si="9"/>
        <v>44655</v>
      </c>
      <c r="N74" s="69">
        <f ca="1">_xll.HLV5r3.Financial.Cache.GetValue(IRCurve1, M74)</f>
        <v>0.96136075972438129</v>
      </c>
      <c r="O74" s="70">
        <f t="shared" ca="1" si="10"/>
        <v>1.6107011563239855E-2</v>
      </c>
      <c r="P74" s="70">
        <f t="shared" ca="1" si="11"/>
        <v>1.4278644373613248E-2</v>
      </c>
      <c r="Q74" s="73">
        <f ca="1">_xll.HLV5r3.Financial.Cache.GetValue(IRCurve2, M74)</f>
        <v>0.96136075972438129</v>
      </c>
      <c r="R74" s="74">
        <f t="shared" ca="1" si="12"/>
        <v>1.6107011563239855E-2</v>
      </c>
      <c r="S74" s="74">
        <f t="shared" ca="1" si="13"/>
        <v>1.4278644373613248E-2</v>
      </c>
      <c r="T74" s="75">
        <f t="shared" ca="1" si="8"/>
        <v>0</v>
      </c>
    </row>
    <row r="75" spans="13:20" x14ac:dyDescent="0.2">
      <c r="M75" s="68">
        <f t="shared" ca="1" si="9"/>
        <v>44669</v>
      </c>
      <c r="N75" s="69">
        <f ca="1">_xll.HLV5r3.Financial.Cache.GetValue(IRCurve1, M75)</f>
        <v>0.96076719469313998</v>
      </c>
      <c r="O75" s="70">
        <f t="shared" ca="1" si="10"/>
        <v>1.6107011563239855E-2</v>
      </c>
      <c r="P75" s="70">
        <f t="shared" ca="1" si="11"/>
        <v>1.4303773449635937E-2</v>
      </c>
      <c r="Q75" s="73">
        <f ca="1">_xll.HLV5r3.Financial.Cache.GetValue(IRCurve2, M75)</f>
        <v>0.96076719469313998</v>
      </c>
      <c r="R75" s="74">
        <f t="shared" ca="1" si="12"/>
        <v>1.6107011563239855E-2</v>
      </c>
      <c r="S75" s="74">
        <f t="shared" ca="1" si="13"/>
        <v>1.4303773449635937E-2</v>
      </c>
      <c r="T75" s="75">
        <f t="shared" ca="1" si="8"/>
        <v>0</v>
      </c>
    </row>
    <row r="76" spans="13:20" x14ac:dyDescent="0.2">
      <c r="M76" s="68">
        <f t="shared" ca="1" si="9"/>
        <v>44683</v>
      </c>
      <c r="N76" s="69">
        <f ca="1">_xll.HLV5r3.Financial.Cache.GetValue(IRCurve1, M76)</f>
        <v>0.96017399614185195</v>
      </c>
      <c r="O76" s="70">
        <f t="shared" ca="1" si="10"/>
        <v>1.6107011563239855E-2</v>
      </c>
      <c r="P76" s="70">
        <f t="shared" ca="1" si="11"/>
        <v>1.4328223361441798E-2</v>
      </c>
      <c r="Q76" s="73">
        <f ca="1">_xll.HLV5r3.Financial.Cache.GetValue(IRCurve2, M76)</f>
        <v>0.96017399614185195</v>
      </c>
      <c r="R76" s="74">
        <f t="shared" ca="1" si="12"/>
        <v>1.6107011563239855E-2</v>
      </c>
      <c r="S76" s="74">
        <f t="shared" ca="1" si="13"/>
        <v>1.4328223361441798E-2</v>
      </c>
      <c r="T76" s="75">
        <f t="shared" ca="1" si="8"/>
        <v>0</v>
      </c>
    </row>
    <row r="77" spans="13:20" x14ac:dyDescent="0.2">
      <c r="M77" s="68">
        <f t="shared" ca="1" si="9"/>
        <v>44697</v>
      </c>
      <c r="N77" s="69">
        <f ca="1">_xll.HLV5r3.Financial.Cache.GetValue(IRCurve1, M77)</f>
        <v>0.95958116384424452</v>
      </c>
      <c r="O77" s="70">
        <f t="shared" ca="1" si="10"/>
        <v>1.6107011563239855E-2</v>
      </c>
      <c r="P77" s="70">
        <f t="shared" ca="1" si="11"/>
        <v>1.4352021275599501E-2</v>
      </c>
      <c r="Q77" s="73">
        <f ca="1">_xll.HLV5r3.Financial.Cache.GetValue(IRCurve2, M77)</f>
        <v>0.95958116384424452</v>
      </c>
      <c r="R77" s="74">
        <f t="shared" ca="1" si="12"/>
        <v>1.6107011563239855E-2</v>
      </c>
      <c r="S77" s="74">
        <f t="shared" ca="1" si="13"/>
        <v>1.4352021275599501E-2</v>
      </c>
      <c r="T77" s="75">
        <f t="shared" ca="1" si="8"/>
        <v>0</v>
      </c>
    </row>
    <row r="78" spans="13:20" x14ac:dyDescent="0.2">
      <c r="M78" s="68">
        <f t="shared" ca="1" si="9"/>
        <v>44711</v>
      </c>
      <c r="N78" s="69">
        <f ca="1">_xll.HLV5r3.Financial.Cache.GetValue(IRCurve1, M78)</f>
        <v>0.9589886975741847</v>
      </c>
      <c r="O78" s="70">
        <f t="shared" ca="1" si="10"/>
        <v>1.6107011563239855E-2</v>
      </c>
      <c r="P78" s="70">
        <f t="shared" ca="1" si="11"/>
        <v>1.437519292885832E-2</v>
      </c>
      <c r="Q78" s="73">
        <f ca="1">_xll.HLV5r3.Financial.Cache.GetValue(IRCurve2, M78)</f>
        <v>0.9589886975741847</v>
      </c>
      <c r="R78" s="74">
        <f t="shared" ca="1" si="12"/>
        <v>1.6107011563239855E-2</v>
      </c>
      <c r="S78" s="74">
        <f t="shared" ca="1" si="13"/>
        <v>1.437519292885832E-2</v>
      </c>
      <c r="T78" s="75">
        <f t="shared" ca="1" si="8"/>
        <v>0</v>
      </c>
    </row>
    <row r="79" spans="13:20" x14ac:dyDescent="0.2">
      <c r="M79" s="68">
        <f t="shared" ca="1" si="9"/>
        <v>44725</v>
      </c>
      <c r="N79" s="69">
        <f ca="1">_xll.HLV5r3.Financial.Cache.GetValue(IRCurve1, M79)</f>
        <v>0.95839659710567915</v>
      </c>
      <c r="O79" s="70">
        <f t="shared" ca="1" si="10"/>
        <v>1.6107011563239855E-2</v>
      </c>
      <c r="P79" s="70">
        <f t="shared" ca="1" si="11"/>
        <v>1.4397762720993523E-2</v>
      </c>
      <c r="Q79" s="73">
        <f ca="1">_xll.HLV5r3.Financial.Cache.GetValue(IRCurve2, M79)</f>
        <v>0.95839659710567915</v>
      </c>
      <c r="R79" s="74">
        <f t="shared" ca="1" si="12"/>
        <v>1.6107011563239855E-2</v>
      </c>
      <c r="S79" s="74">
        <f t="shared" ca="1" si="13"/>
        <v>1.4397762720993523E-2</v>
      </c>
      <c r="T79" s="75">
        <f t="shared" ca="1" si="8"/>
        <v>0</v>
      </c>
    </row>
    <row r="80" spans="13:20" x14ac:dyDescent="0.2">
      <c r="M80" s="68">
        <f t="shared" ca="1" si="9"/>
        <v>44739</v>
      </c>
      <c r="N80" s="69">
        <f ca="1">_xll.HLV5r3.Financial.Cache.GetValue(IRCurve1, M80)</f>
        <v>0.95780486221287398</v>
      </c>
      <c r="O80" s="70">
        <f t="shared" ca="1" si="10"/>
        <v>1.6107011563239855E-2</v>
      </c>
      <c r="P80" s="70">
        <f t="shared" ca="1" si="11"/>
        <v>1.4419753800509885E-2</v>
      </c>
      <c r="Q80" s="73">
        <f ca="1">_xll.HLV5r3.Financial.Cache.GetValue(IRCurve2, M80)</f>
        <v>0.95780486221287398</v>
      </c>
      <c r="R80" s="74">
        <f t="shared" ca="1" si="12"/>
        <v>1.6107011563239855E-2</v>
      </c>
      <c r="S80" s="74">
        <f t="shared" ca="1" si="13"/>
        <v>1.4419753800509885E-2</v>
      </c>
      <c r="T80" s="75">
        <f t="shared" ca="1" si="8"/>
        <v>0</v>
      </c>
    </row>
    <row r="81" spans="13:20" x14ac:dyDescent="0.2">
      <c r="M81" s="68">
        <f t="shared" ca="1" si="9"/>
        <v>44753</v>
      </c>
      <c r="N81" s="69">
        <f ca="1">_xll.HLV5r3.Financial.Cache.GetValue(IRCurve1, M81)</f>
        <v>0.95718529791780638</v>
      </c>
      <c r="O81" s="70">
        <f t="shared" ca="1" si="10"/>
        <v>1.6875443343517458E-2</v>
      </c>
      <c r="P81" s="70">
        <f t="shared" ca="1" si="11"/>
        <v>1.4450915637684136E-2</v>
      </c>
      <c r="Q81" s="73">
        <f ca="1">_xll.HLV5r3.Financial.Cache.GetValue(IRCurve2, M81)</f>
        <v>0.95718529791780638</v>
      </c>
      <c r="R81" s="74">
        <f t="shared" ca="1" si="12"/>
        <v>1.6875443343517458E-2</v>
      </c>
      <c r="S81" s="74">
        <f t="shared" ca="1" si="13"/>
        <v>1.4450915637684136E-2</v>
      </c>
      <c r="T81" s="75">
        <f t="shared" ca="1" si="8"/>
        <v>0</v>
      </c>
    </row>
    <row r="82" spans="13:20" x14ac:dyDescent="0.2">
      <c r="M82" s="68">
        <f t="shared" ca="1" si="9"/>
        <v>44767</v>
      </c>
      <c r="N82" s="69">
        <f ca="1">_xll.HLV5r3.Financial.Cache.GetValue(IRCurve1, M82)</f>
        <v>0.95652856699859268</v>
      </c>
      <c r="O82" s="70">
        <f t="shared" ca="1" si="10"/>
        <v>1.790005426042978E-2</v>
      </c>
      <c r="P82" s="70">
        <f t="shared" ca="1" si="11"/>
        <v>1.4494106295829076E-2</v>
      </c>
      <c r="Q82" s="73">
        <f ca="1">_xll.HLV5r3.Financial.Cache.GetValue(IRCurve2, M82)</f>
        <v>0.95652856699859268</v>
      </c>
      <c r="R82" s="74">
        <f t="shared" ca="1" si="12"/>
        <v>1.790005426042978E-2</v>
      </c>
      <c r="S82" s="74">
        <f t="shared" ca="1" si="13"/>
        <v>1.4494106295829076E-2</v>
      </c>
      <c r="T82" s="75">
        <f t="shared" ca="1" si="8"/>
        <v>0</v>
      </c>
    </row>
    <row r="83" spans="13:20" x14ac:dyDescent="0.2">
      <c r="M83" s="68">
        <f t="shared" ca="1" si="9"/>
        <v>44781</v>
      </c>
      <c r="N83" s="69">
        <f ca="1">_xll.HLV5r3.Financial.Cache.GetValue(IRCurve1, M83)</f>
        <v>0.95587228666663848</v>
      </c>
      <c r="O83" s="70">
        <f t="shared" ca="1" si="10"/>
        <v>1.7900054260435568E-2</v>
      </c>
      <c r="P83" s="70">
        <f t="shared" ca="1" si="11"/>
        <v>1.4536230517970443E-2</v>
      </c>
      <c r="Q83" s="73">
        <f ca="1">_xll.HLV5r3.Financial.Cache.GetValue(IRCurve2, M83)</f>
        <v>0.95587228666663848</v>
      </c>
      <c r="R83" s="74">
        <f t="shared" ca="1" si="12"/>
        <v>1.7900054260435568E-2</v>
      </c>
      <c r="S83" s="74">
        <f t="shared" ca="1" si="13"/>
        <v>1.4536230517970443E-2</v>
      </c>
      <c r="T83" s="75">
        <f t="shared" ca="1" si="8"/>
        <v>0</v>
      </c>
    </row>
    <row r="84" spans="13:20" x14ac:dyDescent="0.2">
      <c r="M84" s="68">
        <f t="shared" ca="1" si="9"/>
        <v>44795</v>
      </c>
      <c r="N84" s="69">
        <f ca="1">_xll.HLV5r3.Financial.Cache.GetValue(IRCurve1, M84)</f>
        <v>0.95521645661279309</v>
      </c>
      <c r="O84" s="70">
        <f t="shared" ca="1" si="10"/>
        <v>1.790005426042978E-2</v>
      </c>
      <c r="P84" s="70">
        <f t="shared" ca="1" si="11"/>
        <v>1.4577327320059567E-2</v>
      </c>
      <c r="Q84" s="73">
        <f ca="1">_xll.HLV5r3.Financial.Cache.GetValue(IRCurve2, M84)</f>
        <v>0.95521645661279309</v>
      </c>
      <c r="R84" s="74">
        <f t="shared" ca="1" si="12"/>
        <v>1.790005426042978E-2</v>
      </c>
      <c r="S84" s="74">
        <f t="shared" ca="1" si="13"/>
        <v>1.4577327320059567E-2</v>
      </c>
      <c r="T84" s="75">
        <f t="shared" ca="1" si="8"/>
        <v>0</v>
      </c>
    </row>
    <row r="85" spans="13:20" x14ac:dyDescent="0.2">
      <c r="M85" s="68">
        <f t="shared" ca="1" si="9"/>
        <v>44809</v>
      </c>
      <c r="N85" s="69">
        <f ca="1">_xll.HLV5r3.Financial.Cache.GetValue(IRCurve1, M85)</f>
        <v>0.95456107652811772</v>
      </c>
      <c r="O85" s="70">
        <f t="shared" ca="1" si="10"/>
        <v>1.7900054260435568E-2</v>
      </c>
      <c r="P85" s="70">
        <f t="shared" ca="1" si="11"/>
        <v>1.4617433837761012E-2</v>
      </c>
      <c r="Q85" s="73">
        <f ca="1">_xll.HLV5r3.Financial.Cache.GetValue(IRCurve2, M85)</f>
        <v>0.95456107652811772</v>
      </c>
      <c r="R85" s="74">
        <f t="shared" ca="1" si="12"/>
        <v>1.7900054260435568E-2</v>
      </c>
      <c r="S85" s="74">
        <f t="shared" ca="1" si="13"/>
        <v>1.4617433837761012E-2</v>
      </c>
      <c r="T85" s="75">
        <f t="shared" ca="1" si="8"/>
        <v>0</v>
      </c>
    </row>
    <row r="86" spans="13:20" x14ac:dyDescent="0.2">
      <c r="M86" s="68">
        <f t="shared" ca="1" si="9"/>
        <v>44823</v>
      </c>
      <c r="N86" s="69">
        <f ca="1">_xll.HLV5r3.Financial.Cache.GetValue(IRCurve1, M86)</f>
        <v>0.95390614610388569</v>
      </c>
      <c r="O86" s="70">
        <f t="shared" ca="1" si="10"/>
        <v>1.7900054260435568E-2</v>
      </c>
      <c r="P86" s="70">
        <f t="shared" ca="1" si="11"/>
        <v>1.4656585438374342E-2</v>
      </c>
      <c r="Q86" s="73">
        <f ca="1">_xll.HLV5r3.Financial.Cache.GetValue(IRCurve2, M86)</f>
        <v>0.95390614610388569</v>
      </c>
      <c r="R86" s="74">
        <f t="shared" ca="1" si="12"/>
        <v>1.7900054260435568E-2</v>
      </c>
      <c r="S86" s="74">
        <f t="shared" ca="1" si="13"/>
        <v>1.4656585438374342E-2</v>
      </c>
      <c r="T86" s="75">
        <f t="shared" ca="1" si="8"/>
        <v>0</v>
      </c>
    </row>
    <row r="87" spans="13:20" x14ac:dyDescent="0.2">
      <c r="M87" s="68">
        <f t="shared" ca="1" si="9"/>
        <v>44837</v>
      </c>
      <c r="N87" s="69">
        <f ca="1">_xll.HLV5r3.Financial.Cache.GetValue(IRCurve1, M87)</f>
        <v>0.95325166503158221</v>
      </c>
      <c r="O87" s="70">
        <f t="shared" ca="1" si="10"/>
        <v>1.790005426042978E-2</v>
      </c>
      <c r="P87" s="70">
        <f t="shared" ca="1" si="11"/>
        <v>1.4694815824855567E-2</v>
      </c>
      <c r="Q87" s="73">
        <f ca="1">_xll.HLV5r3.Financial.Cache.GetValue(IRCurve2, M87)</f>
        <v>0.95325166503158221</v>
      </c>
      <c r="R87" s="74">
        <f t="shared" ca="1" si="12"/>
        <v>1.790005426042978E-2</v>
      </c>
      <c r="S87" s="74">
        <f t="shared" ca="1" si="13"/>
        <v>1.4694815824855567E-2</v>
      </c>
      <c r="T87" s="75">
        <f t="shared" ca="1" si="8"/>
        <v>0</v>
      </c>
    </row>
    <row r="88" spans="13:20" x14ac:dyDescent="0.2">
      <c r="M88" s="68">
        <f t="shared" ca="1" si="9"/>
        <v>44851</v>
      </c>
      <c r="N88" s="69">
        <f ca="1">_xll.HLV5r3.Financial.Cache.GetValue(IRCurve1, M88)</f>
        <v>0.9525976330029039</v>
      </c>
      <c r="O88" s="70">
        <f t="shared" ca="1" si="10"/>
        <v>1.7900054260435568E-2</v>
      </c>
      <c r="P88" s="70">
        <f t="shared" ca="1" si="11"/>
        <v>1.4732157132581443E-2</v>
      </c>
      <c r="Q88" s="73">
        <f ca="1">_xll.HLV5r3.Financial.Cache.GetValue(IRCurve2, M88)</f>
        <v>0.9525976330029039</v>
      </c>
      <c r="R88" s="74">
        <f t="shared" ca="1" si="12"/>
        <v>1.7900054260435568E-2</v>
      </c>
      <c r="S88" s="74">
        <f t="shared" ca="1" si="13"/>
        <v>1.4732157132581443E-2</v>
      </c>
      <c r="T88" s="75">
        <f t="shared" ca="1" si="8"/>
        <v>0</v>
      </c>
    </row>
    <row r="89" spans="13:20" x14ac:dyDescent="0.2">
      <c r="M89" s="68">
        <f t="shared" ca="1" si="9"/>
        <v>44865</v>
      </c>
      <c r="N89" s="69">
        <f ca="1">_xll.HLV5r3.Financial.Cache.GetValue(IRCurve1, M89)</f>
        <v>0.95194404970975921</v>
      </c>
      <c r="O89" s="70">
        <f t="shared" ca="1" si="10"/>
        <v>1.7900054260435568E-2</v>
      </c>
      <c r="P89" s="70">
        <f t="shared" ca="1" si="11"/>
        <v>1.4768640019440039E-2</v>
      </c>
      <c r="Q89" s="73">
        <f ca="1">_xll.HLV5r3.Financial.Cache.GetValue(IRCurve2, M89)</f>
        <v>0.95194404970975921</v>
      </c>
      <c r="R89" s="74">
        <f t="shared" ca="1" si="12"/>
        <v>1.7900054260435568E-2</v>
      </c>
      <c r="S89" s="74">
        <f t="shared" ca="1" si="13"/>
        <v>1.4768640019440039E-2</v>
      </c>
      <c r="T89" s="75">
        <f t="shared" ca="1" si="8"/>
        <v>0</v>
      </c>
    </row>
    <row r="90" spans="13:20" x14ac:dyDescent="0.2">
      <c r="M90" s="68">
        <f t="shared" ca="1" si="9"/>
        <v>44879</v>
      </c>
      <c r="N90" s="69">
        <f ca="1">_xll.HLV5r3.Financial.Cache.GetValue(IRCurve1, M90)</f>
        <v>0.95129091484426775</v>
      </c>
      <c r="O90" s="70">
        <f t="shared" ca="1" si="10"/>
        <v>1.7900054260435568E-2</v>
      </c>
      <c r="P90" s="70">
        <f t="shared" ca="1" si="11"/>
        <v>1.4804293749779136E-2</v>
      </c>
      <c r="Q90" s="73">
        <f ca="1">_xll.HLV5r3.Financial.Cache.GetValue(IRCurve2, M90)</f>
        <v>0.95129091484426775</v>
      </c>
      <c r="R90" s="74">
        <f t="shared" ca="1" si="12"/>
        <v>1.7900054260435568E-2</v>
      </c>
      <c r="S90" s="74">
        <f t="shared" ca="1" si="13"/>
        <v>1.4804293749779136E-2</v>
      </c>
      <c r="T90" s="75">
        <f t="shared" ca="1" si="8"/>
        <v>0</v>
      </c>
    </row>
    <row r="91" spans="13:20" x14ac:dyDescent="0.2">
      <c r="M91" s="68">
        <f t="shared" ca="1" si="9"/>
        <v>44893</v>
      </c>
      <c r="N91" s="69">
        <f ca="1">_xll.HLV5r3.Financial.Cache.GetValue(IRCurve1, M91)</f>
        <v>0.95063822809876053</v>
      </c>
      <c r="O91" s="70">
        <f t="shared" ca="1" si="10"/>
        <v>1.7900054260435568E-2</v>
      </c>
      <c r="P91" s="70">
        <f t="shared" ca="1" si="11"/>
        <v>1.4839146272694876E-2</v>
      </c>
      <c r="Q91" s="73">
        <f ca="1">_xll.HLV5r3.Financial.Cache.GetValue(IRCurve2, M91)</f>
        <v>0.95063822809876053</v>
      </c>
      <c r="R91" s="74">
        <f t="shared" ca="1" si="12"/>
        <v>1.7900054260435568E-2</v>
      </c>
      <c r="S91" s="74">
        <f t="shared" ca="1" si="13"/>
        <v>1.4839146272694876E-2</v>
      </c>
      <c r="T91" s="75">
        <f t="shared" ca="1" si="8"/>
        <v>0</v>
      </c>
    </row>
    <row r="92" spans="13:20" x14ac:dyDescent="0.2">
      <c r="M92" s="68">
        <f t="shared" ca="1" si="9"/>
        <v>44907</v>
      </c>
      <c r="N92" s="69">
        <f ca="1">_xll.HLV5r3.Financial.Cache.GetValue(IRCurve1, M92)</f>
        <v>0.94998598916577959</v>
      </c>
      <c r="O92" s="70">
        <f t="shared" ca="1" si="10"/>
        <v>1.790005426042978E-2</v>
      </c>
      <c r="P92" s="70">
        <f t="shared" ca="1" si="11"/>
        <v>1.4873224295101361E-2</v>
      </c>
      <c r="Q92" s="73">
        <f ca="1">_xll.HLV5r3.Financial.Cache.GetValue(IRCurve2, M92)</f>
        <v>0.94998598916577959</v>
      </c>
      <c r="R92" s="74">
        <f t="shared" ca="1" si="12"/>
        <v>1.790005426042978E-2</v>
      </c>
      <c r="S92" s="74">
        <f t="shared" ca="1" si="13"/>
        <v>1.4873224295101361E-2</v>
      </c>
      <c r="T92" s="75">
        <f t="shared" ca="1" si="8"/>
        <v>0</v>
      </c>
    </row>
    <row r="93" spans="13:20" x14ac:dyDescent="0.2">
      <c r="M93" s="68">
        <f t="shared" ca="1" si="9"/>
        <v>44921</v>
      </c>
      <c r="N93" s="69">
        <f ca="1">_xll.HLV5r3.Financial.Cache.GetValue(IRCurve1, M93)</f>
        <v>0.94933419773807781</v>
      </c>
      <c r="O93" s="70">
        <f t="shared" ca="1" si="10"/>
        <v>1.7900054260435568E-2</v>
      </c>
      <c r="P93" s="70">
        <f t="shared" ca="1" si="11"/>
        <v>1.490655334998244E-2</v>
      </c>
      <c r="Q93" s="73">
        <f ca="1">_xll.HLV5r3.Financial.Cache.GetValue(IRCurve2, M93)</f>
        <v>0.94933419773807781</v>
      </c>
      <c r="R93" s="74">
        <f t="shared" ca="1" si="12"/>
        <v>1.7900054260435568E-2</v>
      </c>
      <c r="S93" s="74">
        <f t="shared" ca="1" si="13"/>
        <v>1.490655334998244E-2</v>
      </c>
      <c r="T93" s="75">
        <f t="shared" ca="1" si="8"/>
        <v>0</v>
      </c>
    </row>
    <row r="94" spans="13:20" x14ac:dyDescent="0.2">
      <c r="M94" s="68">
        <f t="shared" ca="1" si="9"/>
        <v>44935</v>
      </c>
      <c r="N94" s="69">
        <f ca="1">_xll.HLV5r3.Financial.Cache.GetValue(IRCurve1, M94)</f>
        <v>0.94868285350861903</v>
      </c>
      <c r="O94" s="70">
        <f t="shared" ca="1" si="10"/>
        <v>1.7900054260435568E-2</v>
      </c>
      <c r="P94" s="70">
        <f t="shared" ca="1" si="11"/>
        <v>1.4939157860192199E-2</v>
      </c>
      <c r="Q94" s="73">
        <f ca="1">_xll.HLV5r3.Financial.Cache.GetValue(IRCurve2, M94)</f>
        <v>0.94868285350861903</v>
      </c>
      <c r="R94" s="74">
        <f t="shared" ca="1" si="12"/>
        <v>1.7900054260435568E-2</v>
      </c>
      <c r="S94" s="74">
        <f t="shared" ca="1" si="13"/>
        <v>1.4939157860192199E-2</v>
      </c>
      <c r="T94" s="75">
        <f t="shared" ca="1" si="8"/>
        <v>0</v>
      </c>
    </row>
    <row r="95" spans="13:20" x14ac:dyDescent="0.2">
      <c r="M95" s="68">
        <f t="shared" ca="1" si="9"/>
        <v>44949</v>
      </c>
      <c r="N95" s="69">
        <f ca="1">_xll.HLV5r3.Financial.Cache.GetValue(IRCurve1, M95)</f>
        <v>0.94803195617057767</v>
      </c>
      <c r="O95" s="70">
        <f t="shared" ca="1" si="10"/>
        <v>1.7900054260435568E-2</v>
      </c>
      <c r="P95" s="70">
        <f t="shared" ca="1" si="11"/>
        <v>1.4971061198139381E-2</v>
      </c>
      <c r="Q95" s="73">
        <f ca="1">_xll.HLV5r3.Financial.Cache.GetValue(IRCurve2, M95)</f>
        <v>0.94803195617057767</v>
      </c>
      <c r="R95" s="74">
        <f t="shared" ca="1" si="12"/>
        <v>1.7900054260435568E-2</v>
      </c>
      <c r="S95" s="74">
        <f t="shared" ca="1" si="13"/>
        <v>1.4971061198139381E-2</v>
      </c>
      <c r="T95" s="75">
        <f t="shared" ca="1" si="8"/>
        <v>0</v>
      </c>
    </row>
    <row r="96" spans="13:20" x14ac:dyDescent="0.2">
      <c r="M96" s="68">
        <f t="shared" ca="1" si="9"/>
        <v>44963</v>
      </c>
      <c r="N96" s="69">
        <f ca="1">_xll.HLV5r3.Financial.Cache.GetValue(IRCurve1, M96)</f>
        <v>0.94738150541733868</v>
      </c>
      <c r="O96" s="70">
        <f t="shared" ca="1" si="10"/>
        <v>1.7900054260435568E-2</v>
      </c>
      <c r="P96" s="70">
        <f t="shared" ca="1" si="11"/>
        <v>1.5002285741662165E-2</v>
      </c>
      <c r="Q96" s="73">
        <f ca="1">_xll.HLV5r3.Financial.Cache.GetValue(IRCurve2, M96)</f>
        <v>0.94738150541733868</v>
      </c>
      <c r="R96" s="74">
        <f t="shared" ca="1" si="12"/>
        <v>1.7900054260435568E-2</v>
      </c>
      <c r="S96" s="74">
        <f t="shared" ca="1" si="13"/>
        <v>1.5002285741662165E-2</v>
      </c>
      <c r="T96" s="75">
        <f t="shared" ca="1" si="8"/>
        <v>0</v>
      </c>
    </row>
    <row r="97" spans="13:20" x14ac:dyDescent="0.2">
      <c r="M97" s="68">
        <f t="shared" ca="1" si="9"/>
        <v>44977</v>
      </c>
      <c r="N97" s="69">
        <f ca="1">_xll.HLV5r3.Financial.Cache.GetValue(IRCurve1, M97)</f>
        <v>0.94673150094249747</v>
      </c>
      <c r="O97" s="70">
        <f t="shared" ca="1" si="10"/>
        <v>1.790005426042978E-2</v>
      </c>
      <c r="P97" s="70">
        <f t="shared" ca="1" si="11"/>
        <v>1.5032852926373923E-2</v>
      </c>
      <c r="Q97" s="73">
        <f ca="1">_xll.HLV5r3.Financial.Cache.GetValue(IRCurve2, M97)</f>
        <v>0.94673150094249747</v>
      </c>
      <c r="R97" s="74">
        <f t="shared" ca="1" si="12"/>
        <v>1.790005426042978E-2</v>
      </c>
      <c r="S97" s="74">
        <f t="shared" ca="1" si="13"/>
        <v>1.5032852926373923E-2</v>
      </c>
      <c r="T97" s="75">
        <f t="shared" ca="1" si="8"/>
        <v>0</v>
      </c>
    </row>
    <row r="98" spans="13:20" x14ac:dyDescent="0.2">
      <c r="M98" s="68">
        <f t="shared" ca="1" si="9"/>
        <v>44991</v>
      </c>
      <c r="N98" s="69">
        <f ca="1">_xll.HLV5r3.Financial.Cache.GetValue(IRCurve1, M98)</f>
        <v>0.94608194243985955</v>
      </c>
      <c r="O98" s="70">
        <f t="shared" ca="1" si="10"/>
        <v>1.790005426042978E-2</v>
      </c>
      <c r="P98" s="70">
        <f t="shared" ca="1" si="11"/>
        <v>1.5062783294737519E-2</v>
      </c>
      <c r="Q98" s="73">
        <f ca="1">_xll.HLV5r3.Financial.Cache.GetValue(IRCurve2, M98)</f>
        <v>0.94608194243985955</v>
      </c>
      <c r="R98" s="74">
        <f t="shared" ca="1" si="12"/>
        <v>1.790005426042978E-2</v>
      </c>
      <c r="S98" s="74">
        <f t="shared" ca="1" si="13"/>
        <v>1.5062783294737519E-2</v>
      </c>
      <c r="T98" s="75">
        <f t="shared" ca="1" si="8"/>
        <v>0</v>
      </c>
    </row>
    <row r="99" spans="13:20" x14ac:dyDescent="0.2">
      <c r="M99" s="68">
        <f t="shared" ca="1" si="9"/>
        <v>45005</v>
      </c>
      <c r="N99" s="69">
        <f ca="1">_xll.HLV5r3.Financial.Cache.GetValue(IRCurve1, M99)</f>
        <v>0.94543282960344055</v>
      </c>
      <c r="O99" s="70">
        <f t="shared" ca="1" si="10"/>
        <v>1.790005426042978E-2</v>
      </c>
      <c r="P99" s="70">
        <f t="shared" ca="1" si="11"/>
        <v>1.5092096542103922E-2</v>
      </c>
      <c r="Q99" s="73">
        <f ca="1">_xll.HLV5r3.Financial.Cache.GetValue(IRCurve2, M99)</f>
        <v>0.94543282960344055</v>
      </c>
      <c r="R99" s="74">
        <f t="shared" ca="1" si="12"/>
        <v>1.790005426042978E-2</v>
      </c>
      <c r="S99" s="74">
        <f t="shared" ca="1" si="13"/>
        <v>1.5092096542103922E-2</v>
      </c>
      <c r="T99" s="75">
        <f t="shared" ca="1" si="8"/>
        <v>0</v>
      </c>
    </row>
    <row r="100" spans="13:20" x14ac:dyDescent="0.2">
      <c r="M100" s="68">
        <f t="shared" ca="1" si="9"/>
        <v>45019</v>
      </c>
      <c r="N100" s="69">
        <f ca="1">_xll.HLV5r3.Financial.Cache.GetValue(IRCurve1, M100)</f>
        <v>0.94478416212746597</v>
      </c>
      <c r="O100" s="70">
        <f t="shared" ca="1" si="10"/>
        <v>1.7900054260435568E-2</v>
      </c>
      <c r="P100" s="70">
        <f t="shared" ca="1" si="11"/>
        <v>1.5120811559932258E-2</v>
      </c>
      <c r="Q100" s="73">
        <f ca="1">_xll.HLV5r3.Financial.Cache.GetValue(IRCurve2, M100)</f>
        <v>0.94478416212746597</v>
      </c>
      <c r="R100" s="74">
        <f t="shared" ca="1" si="12"/>
        <v>1.7900054260435568E-2</v>
      </c>
      <c r="S100" s="74">
        <f t="shared" ca="1" si="13"/>
        <v>1.5120811559932258E-2</v>
      </c>
      <c r="T100" s="75">
        <f t="shared" ca="1" si="8"/>
        <v>0</v>
      </c>
    </row>
    <row r="101" spans="13:20" x14ac:dyDescent="0.2">
      <c r="M101" s="68">
        <f t="shared" ca="1" si="9"/>
        <v>45033</v>
      </c>
      <c r="N101" s="69">
        <f ca="1">_xll.HLV5r3.Financial.Cache.GetValue(IRCurve1, M101)</f>
        <v>0.94413593970637122</v>
      </c>
      <c r="O101" s="70">
        <f t="shared" ca="1" si="10"/>
        <v>1.7900054260435568E-2</v>
      </c>
      <c r="P101" s="70">
        <f t="shared" ca="1" si="11"/>
        <v>1.5148946476390325E-2</v>
      </c>
      <c r="Q101" s="73">
        <f ca="1">_xll.HLV5r3.Financial.Cache.GetValue(IRCurve2, M101)</f>
        <v>0.94413593970637122</v>
      </c>
      <c r="R101" s="74">
        <f t="shared" ca="1" si="12"/>
        <v>1.7900054260435568E-2</v>
      </c>
      <c r="S101" s="74">
        <f t="shared" ca="1" si="13"/>
        <v>1.5148946476390325E-2</v>
      </c>
      <c r="T101" s="75">
        <f t="shared" ca="1" si="8"/>
        <v>0</v>
      </c>
    </row>
    <row r="102" spans="13:20" x14ac:dyDescent="0.2">
      <c r="M102" s="68">
        <f t="shared" ca="1" si="9"/>
        <v>45047</v>
      </c>
      <c r="N102" s="69">
        <f ca="1">_xll.HLV5r3.Financial.Cache.GetValue(IRCurve1, M102)</f>
        <v>0.94348816203480146</v>
      </c>
      <c r="O102" s="70">
        <f t="shared" ca="1" si="10"/>
        <v>1.790005426042978E-2</v>
      </c>
      <c r="P102" s="70">
        <f t="shared" ca="1" si="11"/>
        <v>1.5176518694519199E-2</v>
      </c>
      <c r="Q102" s="73">
        <f ca="1">_xll.HLV5r3.Financial.Cache.GetValue(IRCurve2, M102)</f>
        <v>0.94348816203480146</v>
      </c>
      <c r="R102" s="74">
        <f t="shared" ca="1" si="12"/>
        <v>1.790005426042978E-2</v>
      </c>
      <c r="S102" s="74">
        <f t="shared" ca="1" si="13"/>
        <v>1.5176518694519199E-2</v>
      </c>
      <c r="T102" s="75">
        <f t="shared" ca="1" si="8"/>
        <v>0</v>
      </c>
    </row>
    <row r="103" spans="13:20" x14ac:dyDescent="0.2">
      <c r="M103" s="68">
        <f t="shared" ca="1" si="9"/>
        <v>45061</v>
      </c>
      <c r="N103" s="69">
        <f ca="1">_xll.HLV5r3.Financial.Cache.GetValue(IRCurve1, M103)</f>
        <v>0.942840828807611</v>
      </c>
      <c r="O103" s="70">
        <f t="shared" ca="1" si="10"/>
        <v>1.7900054260435568E-2</v>
      </c>
      <c r="P103" s="70">
        <f t="shared" ca="1" si="11"/>
        <v>1.5203544928130698E-2</v>
      </c>
      <c r="Q103" s="73">
        <f ca="1">_xll.HLV5r3.Financial.Cache.GetValue(IRCurve2, M103)</f>
        <v>0.942840828807611</v>
      </c>
      <c r="R103" s="74">
        <f t="shared" ca="1" si="12"/>
        <v>1.7900054260435568E-2</v>
      </c>
      <c r="S103" s="74">
        <f t="shared" ca="1" si="13"/>
        <v>1.5203544928130698E-2</v>
      </c>
      <c r="T103" s="75">
        <f t="shared" ca="1" si="8"/>
        <v>0</v>
      </c>
    </row>
    <row r="104" spans="13:20" x14ac:dyDescent="0.2">
      <c r="M104" s="68">
        <f t="shared" ca="1" si="9"/>
        <v>45075</v>
      </c>
      <c r="N104" s="69">
        <f ca="1">_xll.HLV5r3.Financial.Cache.GetValue(IRCurve1, M104)</f>
        <v>0.94219393971986387</v>
      </c>
      <c r="O104" s="70">
        <f t="shared" ca="1" si="10"/>
        <v>1.790005426042978E-2</v>
      </c>
      <c r="P104" s="70">
        <f t="shared" ca="1" si="11"/>
        <v>1.5230041235592932E-2</v>
      </c>
      <c r="Q104" s="73">
        <f ca="1">_xll.HLV5r3.Financial.Cache.GetValue(IRCurve2, M104)</f>
        <v>0.94219393971986387</v>
      </c>
      <c r="R104" s="74">
        <f t="shared" ca="1" si="12"/>
        <v>1.790005426042978E-2</v>
      </c>
      <c r="S104" s="74">
        <f t="shared" ca="1" si="13"/>
        <v>1.5230041235592932E-2</v>
      </c>
      <c r="T104" s="75">
        <f t="shared" ca="1" si="8"/>
        <v>0</v>
      </c>
    </row>
    <row r="105" spans="13:20" x14ac:dyDescent="0.2">
      <c r="M105" s="68">
        <f t="shared" ca="1" si="9"/>
        <v>45089</v>
      </c>
      <c r="N105" s="69">
        <f ca="1">_xll.HLV5r3.Financial.Cache.GetValue(IRCurve1, M105)</f>
        <v>0.94154749446683306</v>
      </c>
      <c r="O105" s="70">
        <f t="shared" ca="1" si="10"/>
        <v>1.7900054260435568E-2</v>
      </c>
      <c r="P105" s="70">
        <f t="shared" ca="1" si="11"/>
        <v>1.5256023051648153E-2</v>
      </c>
      <c r="Q105" s="73">
        <f ca="1">_xll.HLV5r3.Financial.Cache.GetValue(IRCurve2, M105)</f>
        <v>0.94154749446683306</v>
      </c>
      <c r="R105" s="74">
        <f t="shared" ca="1" si="12"/>
        <v>1.7900054260435568E-2</v>
      </c>
      <c r="S105" s="74">
        <f t="shared" ca="1" si="13"/>
        <v>1.5256023051648153E-2</v>
      </c>
      <c r="T105" s="75">
        <f t="shared" ca="1" si="8"/>
        <v>0</v>
      </c>
    </row>
    <row r="106" spans="13:20" x14ac:dyDescent="0.2">
      <c r="M106" s="68">
        <f t="shared" ca="1" si="9"/>
        <v>45103</v>
      </c>
      <c r="N106" s="69">
        <f ca="1">_xll.HLV5r3.Financial.Cache.GetValue(IRCurve1, M106)</f>
        <v>0.94090149274400081</v>
      </c>
      <c r="O106" s="70">
        <f t="shared" ca="1" si="10"/>
        <v>1.7900054260435568E-2</v>
      </c>
      <c r="P106" s="70">
        <f t="shared" ca="1" si="11"/>
        <v>1.5281505217394619E-2</v>
      </c>
      <c r="Q106" s="73">
        <f ca="1">_xll.HLV5r3.Financial.Cache.GetValue(IRCurve2, M106)</f>
        <v>0.94090149274400081</v>
      </c>
      <c r="R106" s="74">
        <f t="shared" ca="1" si="12"/>
        <v>1.7900054260435568E-2</v>
      </c>
      <c r="S106" s="74">
        <f t="shared" ca="1" si="13"/>
        <v>1.5281505217394619E-2</v>
      </c>
      <c r="T106" s="75">
        <f t="shared" ca="1" si="8"/>
        <v>0</v>
      </c>
    </row>
    <row r="107" spans="13:20" x14ac:dyDescent="0.2">
      <c r="M107" s="68">
        <f t="shared" ca="1" si="9"/>
        <v>45117</v>
      </c>
      <c r="N107" s="69">
        <f ca="1">_xll.HLV5r3.Financial.Cache.GetValue(IRCurve1, M107)</f>
        <v>0.94025593424705822</v>
      </c>
      <c r="O107" s="70">
        <f t="shared" ca="1" si="10"/>
        <v>1.7900054260435568E-2</v>
      </c>
      <c r="P107" s="70">
        <f t="shared" ca="1" si="11"/>
        <v>1.5306502008555439E-2</v>
      </c>
      <c r="Q107" s="73">
        <f ca="1">_xll.HLV5r3.Financial.Cache.GetValue(IRCurve2, M107)</f>
        <v>0.94025593424705822</v>
      </c>
      <c r="R107" s="74">
        <f t="shared" ca="1" si="12"/>
        <v>1.7900054260435568E-2</v>
      </c>
      <c r="S107" s="74">
        <f t="shared" ca="1" si="13"/>
        <v>1.5306502008555439E-2</v>
      </c>
      <c r="T107" s="75">
        <f t="shared" ca="1" si="8"/>
        <v>0</v>
      </c>
    </row>
    <row r="108" spans="13:20" x14ac:dyDescent="0.2">
      <c r="M108" s="68">
        <f t="shared" ca="1" si="9"/>
        <v>45131</v>
      </c>
      <c r="N108" s="69">
        <f ca="1">_xll.HLV5r3.Financial.Cache.GetValue(IRCurve1, M108)</f>
        <v>0.93961081867190532</v>
      </c>
      <c r="O108" s="70">
        <f t="shared" ca="1" si="10"/>
        <v>1.790005426042978E-2</v>
      </c>
      <c r="P108" s="70">
        <f t="shared" ca="1" si="11"/>
        <v>1.5331027162147156E-2</v>
      </c>
      <c r="Q108" s="73">
        <f ca="1">_xll.HLV5r3.Financial.Cache.GetValue(IRCurve2, M108)</f>
        <v>0.93961081867190532</v>
      </c>
      <c r="R108" s="74">
        <f t="shared" ca="1" si="12"/>
        <v>1.790005426042978E-2</v>
      </c>
      <c r="S108" s="74">
        <f t="shared" ca="1" si="13"/>
        <v>1.5331027162147156E-2</v>
      </c>
      <c r="T108" s="75">
        <f t="shared" ca="1" si="8"/>
        <v>0</v>
      </c>
    </row>
    <row r="109" spans="13:20" x14ac:dyDescent="0.2">
      <c r="M109" s="68">
        <f t="shared" ca="1" si="9"/>
        <v>45145</v>
      </c>
      <c r="N109" s="69">
        <f ca="1">_xll.HLV5r3.Financial.Cache.GetValue(IRCurve1, M109)</f>
        <v>0.93896614571465042</v>
      </c>
      <c r="O109" s="70">
        <f t="shared" ca="1" si="10"/>
        <v>1.7900054260435568E-2</v>
      </c>
      <c r="P109" s="70">
        <f t="shared" ca="1" si="11"/>
        <v>1.5355093901653075E-2</v>
      </c>
      <c r="Q109" s="73">
        <f ca="1">_xll.HLV5r3.Financial.Cache.GetValue(IRCurve2, M109)</f>
        <v>0.93896614571465042</v>
      </c>
      <c r="R109" s="74">
        <f t="shared" ca="1" si="12"/>
        <v>1.7900054260435568E-2</v>
      </c>
      <c r="S109" s="74">
        <f t="shared" ca="1" si="13"/>
        <v>1.5355093901653075E-2</v>
      </c>
      <c r="T109" s="75">
        <f t="shared" ca="1" si="8"/>
        <v>0</v>
      </c>
    </row>
    <row r="110" spans="13:20" x14ac:dyDescent="0.2">
      <c r="M110" s="68">
        <f t="shared" ca="1" si="9"/>
        <v>45159</v>
      </c>
      <c r="N110" s="69">
        <f ca="1">_xll.HLV5r3.Financial.Cache.GetValue(IRCurve1, M110)</f>
        <v>0.93832191507161067</v>
      </c>
      <c r="O110" s="70">
        <f t="shared" ca="1" si="10"/>
        <v>1.7900054260435568E-2</v>
      </c>
      <c r="P110" s="70">
        <f t="shared" ca="1" si="11"/>
        <v>1.5378714960797778E-2</v>
      </c>
      <c r="Q110" s="73">
        <f ca="1">_xll.HLV5r3.Financial.Cache.GetValue(IRCurve2, M110)</f>
        <v>0.93832191507161067</v>
      </c>
      <c r="R110" s="74">
        <f t="shared" ca="1" si="12"/>
        <v>1.7900054260435568E-2</v>
      </c>
      <c r="S110" s="74">
        <f t="shared" ca="1" si="13"/>
        <v>1.5378714960797778E-2</v>
      </c>
      <c r="T110" s="75">
        <f t="shared" ca="1" si="8"/>
        <v>0</v>
      </c>
    </row>
    <row r="111" spans="13:20" x14ac:dyDescent="0.2">
      <c r="M111" s="68">
        <f t="shared" ca="1" si="9"/>
        <v>45173</v>
      </c>
      <c r="N111" s="69">
        <f ca="1">_xll.HLV5r3.Financial.Cache.GetValue(IRCurve1, M111)</f>
        <v>0.93767812643931159</v>
      </c>
      <c r="O111" s="70">
        <f t="shared" ca="1" si="10"/>
        <v>1.790005426042978E-2</v>
      </c>
      <c r="P111" s="70">
        <f t="shared" ca="1" si="11"/>
        <v>1.5401902606013197E-2</v>
      </c>
      <c r="Q111" s="73">
        <f ca="1">_xll.HLV5r3.Financial.Cache.GetValue(IRCurve2, M111)</f>
        <v>0.93767812643931159</v>
      </c>
      <c r="R111" s="74">
        <f t="shared" ca="1" si="12"/>
        <v>1.790005426042978E-2</v>
      </c>
      <c r="S111" s="74">
        <f t="shared" ca="1" si="13"/>
        <v>1.5401902606013197E-2</v>
      </c>
      <c r="T111" s="75">
        <f t="shared" ca="1" si="8"/>
        <v>0</v>
      </c>
    </row>
    <row r="112" spans="13:20" x14ac:dyDescent="0.2">
      <c r="M112" s="68">
        <f t="shared" ca="1" si="9"/>
        <v>45187</v>
      </c>
      <c r="N112" s="69">
        <f ca="1">_xll.HLV5r3.Financial.Cache.GetValue(IRCurve1, M112)</f>
        <v>0.93703477951448666</v>
      </c>
      <c r="O112" s="70">
        <f t="shared" ca="1" si="10"/>
        <v>1.790005426042978E-2</v>
      </c>
      <c r="P112" s="70">
        <f t="shared" ca="1" si="11"/>
        <v>1.5424668657679245E-2</v>
      </c>
      <c r="Q112" s="73">
        <f ca="1">_xll.HLV5r3.Financial.Cache.GetValue(IRCurve2, M112)</f>
        <v>0.93703477951448666</v>
      </c>
      <c r="R112" s="74">
        <f t="shared" ca="1" si="12"/>
        <v>1.790005426042978E-2</v>
      </c>
      <c r="S112" s="74">
        <f t="shared" ca="1" si="13"/>
        <v>1.5424668657679245E-2</v>
      </c>
      <c r="T112" s="75">
        <f t="shared" ca="1" si="8"/>
        <v>0</v>
      </c>
    </row>
    <row r="113" spans="13:20" x14ac:dyDescent="0.2">
      <c r="M113" s="68">
        <f t="shared" ca="1" si="9"/>
        <v>45201</v>
      </c>
      <c r="N113" s="69">
        <f ca="1">_xll.HLV5r3.Financial.Cache.GetValue(IRCurve1, M113)</f>
        <v>0.93639187399407753</v>
      </c>
      <c r="O113" s="70">
        <f t="shared" ca="1" si="10"/>
        <v>1.7900054260435568E-2</v>
      </c>
      <c r="P113" s="70">
        <f t="shared" ca="1" si="11"/>
        <v>1.5447024510216198E-2</v>
      </c>
      <c r="Q113" s="73">
        <f ca="1">_xll.HLV5r3.Financial.Cache.GetValue(IRCurve2, M113)</f>
        <v>0.93639187399407753</v>
      </c>
      <c r="R113" s="74">
        <f t="shared" ca="1" si="12"/>
        <v>1.7900054260435568E-2</v>
      </c>
      <c r="S113" s="74">
        <f t="shared" ca="1" si="13"/>
        <v>1.5447024510216198E-2</v>
      </c>
      <c r="T113" s="75">
        <f t="shared" ca="1" si="8"/>
        <v>0</v>
      </c>
    </row>
    <row r="114" spans="13:20" x14ac:dyDescent="0.2">
      <c r="M114" s="68">
        <f t="shared" ca="1" si="9"/>
        <v>45215</v>
      </c>
      <c r="N114" s="69">
        <f ca="1">_xll.HLV5r3.Financial.Cache.GetValue(IRCurve1, M114)</f>
        <v>0.93574940957523389</v>
      </c>
      <c r="O114" s="70">
        <f t="shared" ca="1" si="10"/>
        <v>1.7900054260435568E-2</v>
      </c>
      <c r="P114" s="70">
        <f t="shared" ca="1" si="11"/>
        <v>1.546898115110071E-2</v>
      </c>
      <c r="Q114" s="73">
        <f ca="1">_xll.HLV5r3.Financial.Cache.GetValue(IRCurve2, M114)</f>
        <v>0.93574940957523389</v>
      </c>
      <c r="R114" s="74">
        <f t="shared" ca="1" si="12"/>
        <v>1.7900054260435568E-2</v>
      </c>
      <c r="S114" s="74">
        <f t="shared" ca="1" si="13"/>
        <v>1.546898115110071E-2</v>
      </c>
      <c r="T114" s="75">
        <f t="shared" ca="1" si="8"/>
        <v>0</v>
      </c>
    </row>
    <row r="115" spans="13:20" x14ac:dyDescent="0.2">
      <c r="M115" s="68">
        <f t="shared" ca="1" si="9"/>
        <v>45229</v>
      </c>
      <c r="N115" s="69">
        <f ca="1">_xll.HLV5r3.Financial.Cache.GetValue(IRCurve1, M115)</f>
        <v>0.93510738595531329</v>
      </c>
      <c r="O115" s="70">
        <f t="shared" ca="1" si="10"/>
        <v>1.790005426042978E-2</v>
      </c>
      <c r="P115" s="70">
        <f t="shared" ca="1" si="11"/>
        <v>1.5490549178872189E-2</v>
      </c>
      <c r="Q115" s="73">
        <f ca="1">_xll.HLV5r3.Financial.Cache.GetValue(IRCurve2, M115)</f>
        <v>0.93510738595531329</v>
      </c>
      <c r="R115" s="74">
        <f t="shared" ca="1" si="12"/>
        <v>1.790005426042978E-2</v>
      </c>
      <c r="S115" s="74">
        <f t="shared" ca="1" si="13"/>
        <v>1.5490549178872189E-2</v>
      </c>
      <c r="T115" s="75">
        <f t="shared" ca="1" si="8"/>
        <v>0</v>
      </c>
    </row>
    <row r="116" spans="13:20" x14ac:dyDescent="0.2">
      <c r="M116" s="68">
        <f t="shared" ca="1" si="9"/>
        <v>45243</v>
      </c>
      <c r="N116" s="69">
        <f ca="1">_xll.HLV5r3.Financial.Cache.GetValue(IRCurve1, M116)</f>
        <v>0.93446580283188052</v>
      </c>
      <c r="O116" s="70">
        <f t="shared" ca="1" si="10"/>
        <v>1.7900054260435568E-2</v>
      </c>
      <c r="P116" s="70">
        <f t="shared" ca="1" si="11"/>
        <v>1.5511738820191568E-2</v>
      </c>
      <c r="Q116" s="73">
        <f ca="1">_xll.HLV5r3.Financial.Cache.GetValue(IRCurve2, M116)</f>
        <v>0.93446580283188052</v>
      </c>
      <c r="R116" s="74">
        <f t="shared" ca="1" si="12"/>
        <v>1.7900054260435568E-2</v>
      </c>
      <c r="S116" s="74">
        <f t="shared" ca="1" si="13"/>
        <v>1.5511738820191568E-2</v>
      </c>
      <c r="T116" s="75">
        <f t="shared" ca="1" si="8"/>
        <v>0</v>
      </c>
    </row>
    <row r="117" spans="13:20" x14ac:dyDescent="0.2">
      <c r="M117" s="68">
        <f t="shared" ca="1" si="9"/>
        <v>45257</v>
      </c>
      <c r="N117" s="69">
        <f ca="1">_xll.HLV5r3.Financial.Cache.GetValue(IRCurve1, M117)</f>
        <v>0.93382465990270835</v>
      </c>
      <c r="O117" s="70">
        <f t="shared" ca="1" si="10"/>
        <v>1.7900054260435568E-2</v>
      </c>
      <c r="P117" s="70">
        <f t="shared" ca="1" si="11"/>
        <v>1.5532559946009723E-2</v>
      </c>
      <c r="Q117" s="73">
        <f ca="1">_xll.HLV5r3.Financial.Cache.GetValue(IRCurve2, M117)</f>
        <v>0.93382465990270835</v>
      </c>
      <c r="R117" s="74">
        <f t="shared" ca="1" si="12"/>
        <v>1.7900054260435568E-2</v>
      </c>
      <c r="S117" s="74">
        <f t="shared" ca="1" si="13"/>
        <v>1.5532559946009723E-2</v>
      </c>
      <c r="T117" s="75">
        <f t="shared" ca="1" si="8"/>
        <v>0</v>
      </c>
    </row>
    <row r="118" spans="13:20" x14ac:dyDescent="0.2">
      <c r="M118" s="68">
        <f t="shared" ca="1" si="9"/>
        <v>45271</v>
      </c>
      <c r="N118" s="69">
        <f ca="1">_xll.HLV5r3.Financial.Cache.GetValue(IRCurve1, M118)</f>
        <v>0.9331839568657766</v>
      </c>
      <c r="O118" s="70">
        <f t="shared" ca="1" si="10"/>
        <v>1.7900054260435568E-2</v>
      </c>
      <c r="P118" s="70">
        <f t="shared" ca="1" si="11"/>
        <v>1.555302208689999E-2</v>
      </c>
      <c r="Q118" s="73">
        <f ca="1">_xll.HLV5r3.Financial.Cache.GetValue(IRCurve2, M118)</f>
        <v>0.9331839568657766</v>
      </c>
      <c r="R118" s="74">
        <f t="shared" ca="1" si="12"/>
        <v>1.7900054260435568E-2</v>
      </c>
      <c r="S118" s="74">
        <f t="shared" ca="1" si="13"/>
        <v>1.555302208689999E-2</v>
      </c>
      <c r="T118" s="75">
        <f t="shared" ca="1" si="8"/>
        <v>0</v>
      </c>
    </row>
    <row r="119" spans="13:20" x14ac:dyDescent="0.2">
      <c r="M119" s="68">
        <f t="shared" ca="1" si="9"/>
        <v>45285</v>
      </c>
      <c r="N119" s="69">
        <f ca="1">_xll.HLV5r3.Financial.Cache.GetValue(IRCurve1, M119)</f>
        <v>0.93254369341927246</v>
      </c>
      <c r="O119" s="70">
        <f t="shared" ca="1" si="10"/>
        <v>1.7900054260435568E-2</v>
      </c>
      <c r="P119" s="70">
        <f t="shared" ca="1" si="11"/>
        <v>1.5573134447604086E-2</v>
      </c>
      <c r="Q119" s="73">
        <f ca="1">_xll.HLV5r3.Financial.Cache.GetValue(IRCurve2, M119)</f>
        <v>0.93254369341927246</v>
      </c>
      <c r="R119" s="74">
        <f t="shared" ca="1" si="12"/>
        <v>1.7900054260435568E-2</v>
      </c>
      <c r="S119" s="74">
        <f t="shared" ca="1" si="13"/>
        <v>1.5573134447604086E-2</v>
      </c>
      <c r="T119" s="75">
        <f t="shared" ca="1" si="8"/>
        <v>0</v>
      </c>
    </row>
    <row r="120" spans="13:20" x14ac:dyDescent="0.2">
      <c r="M120" s="68">
        <f t="shared" ca="1" si="9"/>
        <v>45299</v>
      </c>
      <c r="N120" s="69">
        <f ca="1">_xll.HLV5r3.Financial.Cache.GetValue(IRCurve1, M120)</f>
        <v>0.93190386926159019</v>
      </c>
      <c r="O120" s="70">
        <f t="shared" ca="1" si="10"/>
        <v>1.790005426042978E-2</v>
      </c>
      <c r="P120" s="70">
        <f t="shared" ca="1" si="11"/>
        <v>1.5592905920838607E-2</v>
      </c>
      <c r="Q120" s="73">
        <f ca="1">_xll.HLV5r3.Financial.Cache.GetValue(IRCurve2, M120)</f>
        <v>0.93190386926159019</v>
      </c>
      <c r="R120" s="74">
        <f t="shared" ca="1" si="12"/>
        <v>1.790005426042978E-2</v>
      </c>
      <c r="S120" s="74">
        <f t="shared" ca="1" si="13"/>
        <v>1.5592905920838607E-2</v>
      </c>
      <c r="T120" s="75">
        <f t="shared" ca="1" si="8"/>
        <v>0</v>
      </c>
    </row>
    <row r="121" spans="13:20" x14ac:dyDescent="0.2">
      <c r="M121" s="68">
        <f t="shared" ca="1" si="9"/>
        <v>45313</v>
      </c>
      <c r="N121" s="69">
        <f ca="1">_xll.HLV5r3.Financial.Cache.GetValue(IRCurve1, M121)</f>
        <v>0.93126448409133078</v>
      </c>
      <c r="O121" s="70">
        <f t="shared" ca="1" si="10"/>
        <v>1.7900054260435568E-2</v>
      </c>
      <c r="P121" s="70">
        <f t="shared" ca="1" si="11"/>
        <v>1.561234510040534E-2</v>
      </c>
      <c r="Q121" s="73">
        <f ca="1">_xll.HLV5r3.Financial.Cache.GetValue(IRCurve2, M121)</f>
        <v>0.93126448409133078</v>
      </c>
      <c r="R121" s="74">
        <f t="shared" ca="1" si="12"/>
        <v>1.7900054260435568E-2</v>
      </c>
      <c r="S121" s="74">
        <f t="shared" ca="1" si="13"/>
        <v>1.561234510040534E-2</v>
      </c>
      <c r="T121" s="75">
        <f t="shared" ca="1" si="8"/>
        <v>0</v>
      </c>
    </row>
    <row r="122" spans="13:20" x14ac:dyDescent="0.2">
      <c r="M122" s="68">
        <f t="shared" ca="1" si="9"/>
        <v>45327</v>
      </c>
      <c r="N122" s="69">
        <f ca="1">_xll.HLV5r3.Financial.Cache.GetValue(IRCurve1, M122)</f>
        <v>0.93062553760730216</v>
      </c>
      <c r="O122" s="70">
        <f t="shared" ca="1" si="10"/>
        <v>1.7900054260435568E-2</v>
      </c>
      <c r="P122" s="70">
        <f t="shared" ca="1" si="11"/>
        <v>1.5631460293645979E-2</v>
      </c>
      <c r="Q122" s="73">
        <f ca="1">_xll.HLV5r3.Financial.Cache.GetValue(IRCurve2, M122)</f>
        <v>0.93062553760730216</v>
      </c>
      <c r="R122" s="74">
        <f t="shared" ca="1" si="12"/>
        <v>1.7900054260435568E-2</v>
      </c>
      <c r="S122" s="74">
        <f t="shared" ca="1" si="13"/>
        <v>1.5631460293645979E-2</v>
      </c>
      <c r="T122" s="75">
        <f t="shared" ca="1" si="8"/>
        <v>0</v>
      </c>
    </row>
    <row r="123" spans="13:20" x14ac:dyDescent="0.2">
      <c r="M123" s="68">
        <f t="shared" ca="1" si="9"/>
        <v>45341</v>
      </c>
      <c r="N123" s="69">
        <f ca="1">_xll.HLV5r3.Financial.Cache.GetValue(IRCurve1, M123)</f>
        <v>0.92998702950851908</v>
      </c>
      <c r="O123" s="70">
        <f t="shared" ref="O123:O186" ca="1" si="14">(N122/N123-1)*365/(M123-M122)</f>
        <v>1.7900054260435568E-2</v>
      </c>
      <c r="P123" s="70">
        <f t="shared" ca="1" si="11"/>
        <v>1.565025953327932E-2</v>
      </c>
      <c r="Q123" s="73">
        <f ca="1">_xll.HLV5r3.Financial.Cache.GetValue(IRCurve2, M123)</f>
        <v>0.92998702950851908</v>
      </c>
      <c r="R123" s="74">
        <f t="shared" ca="1" si="12"/>
        <v>1.7900054260435568E-2</v>
      </c>
      <c r="S123" s="74">
        <f t="shared" ca="1" si="13"/>
        <v>1.565025953327932E-2</v>
      </c>
      <c r="T123" s="75">
        <f t="shared" ca="1" si="8"/>
        <v>0</v>
      </c>
    </row>
    <row r="124" spans="13:20" x14ac:dyDescent="0.2">
      <c r="M124" s="68">
        <f t="shared" ca="1" si="9"/>
        <v>45355</v>
      </c>
      <c r="N124" s="69">
        <f ca="1">_xll.HLV5r3.Financial.Cache.GetValue(IRCurve1, M124)</f>
        <v>0.9293489594942026</v>
      </c>
      <c r="O124" s="70">
        <f t="shared" ca="1" si="14"/>
        <v>1.790005426042978E-2</v>
      </c>
      <c r="P124" s="70">
        <f t="shared" ca="1" si="11"/>
        <v>1.5668750588656365E-2</v>
      </c>
      <c r="Q124" s="73">
        <f ca="1">_xll.HLV5r3.Financial.Cache.GetValue(IRCurve2, M124)</f>
        <v>0.9293489594942026</v>
      </c>
      <c r="R124" s="74">
        <f t="shared" ca="1" si="12"/>
        <v>1.790005426042978E-2</v>
      </c>
      <c r="S124" s="74">
        <f t="shared" ca="1" si="13"/>
        <v>1.5668750588656365E-2</v>
      </c>
      <c r="T124" s="75">
        <f t="shared" ca="1" si="8"/>
        <v>0</v>
      </c>
    </row>
    <row r="125" spans="13:20" x14ac:dyDescent="0.2">
      <c r="M125" s="68">
        <f t="shared" ca="1" si="9"/>
        <v>45369</v>
      </c>
      <c r="N125" s="69">
        <f ca="1">_xll.HLV5r3.Financial.Cache.GetValue(IRCurve1, M125)</f>
        <v>0.92871132726378014</v>
      </c>
      <c r="O125" s="70">
        <f t="shared" ca="1" si="14"/>
        <v>1.790005426042978E-2</v>
      </c>
      <c r="P125" s="70">
        <f t="shared" ca="1" si="11"/>
        <v>1.5686940976466307E-2</v>
      </c>
      <c r="Q125" s="73">
        <f ca="1">_xll.HLV5r3.Financial.Cache.GetValue(IRCurve2, M125)</f>
        <v>0.92871132726378014</v>
      </c>
      <c r="R125" s="74">
        <f t="shared" ca="1" si="12"/>
        <v>1.790005426042978E-2</v>
      </c>
      <c r="S125" s="74">
        <f t="shared" ca="1" si="13"/>
        <v>1.5686940976466307E-2</v>
      </c>
      <c r="T125" s="75">
        <f t="shared" ca="1" si="8"/>
        <v>0</v>
      </c>
    </row>
    <row r="126" spans="13:20" x14ac:dyDescent="0.2">
      <c r="M126" s="68">
        <f t="shared" ca="1" si="9"/>
        <v>45383</v>
      </c>
      <c r="N126" s="69">
        <f ca="1">_xll.HLV5r3.Financial.Cache.GetValue(IRCurve1, M126)</f>
        <v>0.92807413251688542</v>
      </c>
      <c r="O126" s="70">
        <f t="shared" ca="1" si="14"/>
        <v>1.790005426042978E-2</v>
      </c>
      <c r="P126" s="70">
        <f t="shared" ca="1" si="11"/>
        <v>1.5704837970924469E-2</v>
      </c>
      <c r="Q126" s="73">
        <f ca="1">_xll.HLV5r3.Financial.Cache.GetValue(IRCurve2, M126)</f>
        <v>0.92807413251688542</v>
      </c>
      <c r="R126" s="74">
        <f t="shared" ca="1" si="12"/>
        <v>1.790005426042978E-2</v>
      </c>
      <c r="S126" s="74">
        <f t="shared" ca="1" si="13"/>
        <v>1.5704837970924469E-2</v>
      </c>
      <c r="T126" s="75">
        <f t="shared" ca="1" si="8"/>
        <v>0</v>
      </c>
    </row>
    <row r="127" spans="13:20" x14ac:dyDescent="0.2">
      <c r="M127" s="68">
        <f t="shared" ca="1" si="9"/>
        <v>45397</v>
      </c>
      <c r="N127" s="69">
        <f ca="1">_xll.HLV5r3.Financial.Cache.GetValue(IRCurve1, M127)</f>
        <v>0.9274373749533581</v>
      </c>
      <c r="O127" s="70">
        <f t="shared" ca="1" si="14"/>
        <v>1.7900054260435568E-2</v>
      </c>
      <c r="P127" s="70">
        <f t="shared" ca="1" si="11"/>
        <v>1.5722448613471319E-2</v>
      </c>
      <c r="Q127" s="73">
        <f ca="1">_xll.HLV5r3.Financial.Cache.GetValue(IRCurve2, M127)</f>
        <v>0.9274373749533581</v>
      </c>
      <c r="R127" s="74">
        <f t="shared" ca="1" si="12"/>
        <v>1.7900054260435568E-2</v>
      </c>
      <c r="S127" s="74">
        <f t="shared" ca="1" si="13"/>
        <v>1.5722448613471319E-2</v>
      </c>
      <c r="T127" s="75">
        <f t="shared" ca="1" si="8"/>
        <v>0</v>
      </c>
    </row>
    <row r="128" spans="13:20" x14ac:dyDescent="0.2">
      <c r="M128" s="68">
        <f t="shared" ca="1" si="9"/>
        <v>45411</v>
      </c>
      <c r="N128" s="69">
        <f ca="1">_xll.HLV5r3.Financial.Cache.GetValue(IRCurve1, M128)</f>
        <v>0.926801054273244</v>
      </c>
      <c r="O128" s="70">
        <f t="shared" ca="1" si="14"/>
        <v>1.7900054260435568E-2</v>
      </c>
      <c r="P128" s="70">
        <f t="shared" ca="1" si="11"/>
        <v>1.5739779722009479E-2</v>
      </c>
      <c r="Q128" s="73">
        <f ca="1">_xll.HLV5r3.Financial.Cache.GetValue(IRCurve2, M128)</f>
        <v>0.926801054273244</v>
      </c>
      <c r="R128" s="74">
        <f t="shared" ca="1" si="12"/>
        <v>1.7900054260435568E-2</v>
      </c>
      <c r="S128" s="74">
        <f t="shared" ca="1" si="13"/>
        <v>1.5739779722009479E-2</v>
      </c>
      <c r="T128" s="75">
        <f t="shared" ca="1" si="8"/>
        <v>0</v>
      </c>
    </row>
    <row r="129" spans="13:20" x14ac:dyDescent="0.2">
      <c r="M129" s="68">
        <f t="shared" ca="1" si="9"/>
        <v>45425</v>
      </c>
      <c r="N129" s="69">
        <f ca="1">_xll.HLV5r3.Financial.Cache.GetValue(IRCurve1, M129)</f>
        <v>0.92616517017679456</v>
      </c>
      <c r="O129" s="70">
        <f t="shared" ca="1" si="14"/>
        <v>1.7900054260435568E-2</v>
      </c>
      <c r="P129" s="70">
        <f t="shared" ca="1" si="11"/>
        <v>1.5756837899704529E-2</v>
      </c>
      <c r="Q129" s="73">
        <f ca="1">_xll.HLV5r3.Financial.Cache.GetValue(IRCurve2, M129)</f>
        <v>0.92616517017679456</v>
      </c>
      <c r="R129" s="74">
        <f t="shared" ca="1" si="12"/>
        <v>1.7900054260435568E-2</v>
      </c>
      <c r="S129" s="74">
        <f t="shared" ca="1" si="13"/>
        <v>1.5756837899704529E-2</v>
      </c>
      <c r="T129" s="75">
        <f t="shared" ca="1" si="8"/>
        <v>0</v>
      </c>
    </row>
    <row r="130" spans="13:20" x14ac:dyDescent="0.2">
      <c r="M130" s="68">
        <f t="shared" ca="1" si="9"/>
        <v>45439</v>
      </c>
      <c r="N130" s="69">
        <f ca="1">_xll.HLV5r3.Financial.Cache.GetValue(IRCurve1, M130)</f>
        <v>0.92552972236446707</v>
      </c>
      <c r="O130" s="70">
        <f t="shared" ca="1" si="14"/>
        <v>1.790005426042978E-2</v>
      </c>
      <c r="P130" s="70">
        <f t="shared" ca="1" si="11"/>
        <v>1.5773629543373083E-2</v>
      </c>
      <c r="Q130" s="73">
        <f ca="1">_xll.HLV5r3.Financial.Cache.GetValue(IRCurve2, M130)</f>
        <v>0.92552972236446707</v>
      </c>
      <c r="R130" s="74">
        <f t="shared" ca="1" si="12"/>
        <v>1.790005426042978E-2</v>
      </c>
      <c r="S130" s="74">
        <f t="shared" ca="1" si="13"/>
        <v>1.5773629543373083E-2</v>
      </c>
      <c r="T130" s="75">
        <f t="shared" ca="1" si="8"/>
        <v>0</v>
      </c>
    </row>
    <row r="131" spans="13:20" x14ac:dyDescent="0.2">
      <c r="M131" s="68">
        <f t="shared" ca="1" si="9"/>
        <v>45453</v>
      </c>
      <c r="N131" s="69">
        <f ca="1">_xll.HLV5r3.Financial.Cache.GetValue(IRCurve1, M131)</f>
        <v>0.92489471053692407</v>
      </c>
      <c r="O131" s="70">
        <f t="shared" ca="1" si="14"/>
        <v>1.7900054260435568E-2</v>
      </c>
      <c r="P131" s="70">
        <f t="shared" ca="1" si="11"/>
        <v>1.5790160851480894E-2</v>
      </c>
      <c r="Q131" s="73">
        <f ca="1">_xll.HLV5r3.Financial.Cache.GetValue(IRCurve2, M131)</f>
        <v>0.92489471053692407</v>
      </c>
      <c r="R131" s="74">
        <f t="shared" ca="1" si="12"/>
        <v>1.7900054260435568E-2</v>
      </c>
      <c r="S131" s="74">
        <f t="shared" ca="1" si="13"/>
        <v>1.5790160851480894E-2</v>
      </c>
      <c r="T131" s="75">
        <f t="shared" ref="T131:T194" ca="1" si="15">S131-P131</f>
        <v>0</v>
      </c>
    </row>
    <row r="132" spans="13:20" x14ac:dyDescent="0.2">
      <c r="M132" s="68">
        <f t="shared" ref="M132:M195" ca="1" si="16">M131+14</f>
        <v>45467</v>
      </c>
      <c r="N132" s="69">
        <f ca="1">_xll.HLV5r3.Financial.Cache.GetValue(IRCurve1, M132)</f>
        <v>0.92426013439503374</v>
      </c>
      <c r="O132" s="70">
        <f t="shared" ca="1" si="14"/>
        <v>1.7900054260435568E-2</v>
      </c>
      <c r="P132" s="70">
        <f t="shared" ref="P132:P195" ca="1" si="17">-LN(N132)/(M132-$M$2)*365.25</f>
        <v>1.5806437831771655E-2</v>
      </c>
      <c r="Q132" s="73">
        <f ca="1">_xll.HLV5r3.Financial.Cache.GetValue(IRCurve2, M132)</f>
        <v>0.92426013439503374</v>
      </c>
      <c r="R132" s="74">
        <f t="shared" ref="R132:R195" ca="1" si="18">(Q131/Q132-1)*365/(M132-M131)</f>
        <v>1.7900054260435568E-2</v>
      </c>
      <c r="S132" s="74">
        <f t="shared" ref="S132:S195" ca="1" si="19">-LN(Q132)/(M132-$M$2)*365.25</f>
        <v>1.5806437831771655E-2</v>
      </c>
      <c r="T132" s="75">
        <f t="shared" ca="1" si="15"/>
        <v>0</v>
      </c>
    </row>
    <row r="133" spans="13:20" x14ac:dyDescent="0.2">
      <c r="M133" s="68">
        <f t="shared" ca="1" si="16"/>
        <v>45481</v>
      </c>
      <c r="N133" s="69">
        <f ca="1">_xll.HLV5r3.Financial.Cache.GetValue(IRCurve1, M133)</f>
        <v>0.92357666054178089</v>
      </c>
      <c r="O133" s="70">
        <f t="shared" ca="1" si="14"/>
        <v>1.9293622832636248E-2</v>
      </c>
      <c r="P133" s="70">
        <f t="shared" ca="1" si="17"/>
        <v>1.5833103934978172E-2</v>
      </c>
      <c r="Q133" s="73">
        <f ca="1">_xll.HLV5r3.Financial.Cache.GetValue(IRCurve2, M133)</f>
        <v>0.92357666054178089</v>
      </c>
      <c r="R133" s="74">
        <f t="shared" ca="1" si="18"/>
        <v>1.9293622832636248E-2</v>
      </c>
      <c r="S133" s="74">
        <f t="shared" ca="1" si="19"/>
        <v>1.5833103934978172E-2</v>
      </c>
      <c r="T133" s="75">
        <f t="shared" ca="1" si="15"/>
        <v>0</v>
      </c>
    </row>
    <row r="134" spans="13:20" x14ac:dyDescent="0.2">
      <c r="M134" s="68">
        <f t="shared" ca="1" si="16"/>
        <v>45495</v>
      </c>
      <c r="N134" s="69">
        <f ca="1">_xll.HLV5r3.Financial.Cache.GetValue(IRCurve1, M134)</f>
        <v>0.92282796737820405</v>
      </c>
      <c r="O134" s="70">
        <f t="shared" ca="1" si="14"/>
        <v>2.1151830055138716E-2</v>
      </c>
      <c r="P134" s="70">
        <f t="shared" ca="1" si="17"/>
        <v>1.5873442057454768E-2</v>
      </c>
      <c r="Q134" s="73">
        <f ca="1">_xll.HLV5r3.Financial.Cache.GetValue(IRCurve2, M134)</f>
        <v>0.92282796737820405</v>
      </c>
      <c r="R134" s="74">
        <f t="shared" ca="1" si="18"/>
        <v>2.1151830055138716E-2</v>
      </c>
      <c r="S134" s="74">
        <f t="shared" ca="1" si="19"/>
        <v>1.5873442057454768E-2</v>
      </c>
      <c r="T134" s="75">
        <f t="shared" ca="1" si="15"/>
        <v>0</v>
      </c>
    </row>
    <row r="135" spans="13:20" x14ac:dyDescent="0.2">
      <c r="M135" s="68">
        <f t="shared" ca="1" si="16"/>
        <v>45509</v>
      </c>
      <c r="N135" s="69">
        <f ca="1">_xll.HLV5r3.Financial.Cache.GetValue(IRCurve1, M135)</f>
        <v>0.92207988113928996</v>
      </c>
      <c r="O135" s="70">
        <f t="shared" ca="1" si="14"/>
        <v>2.1151830055132929E-2</v>
      </c>
      <c r="P135" s="70">
        <f t="shared" ca="1" si="17"/>
        <v>1.5913173591623437E-2</v>
      </c>
      <c r="Q135" s="73">
        <f ca="1">_xll.HLV5r3.Financial.Cache.GetValue(IRCurve2, M135)</f>
        <v>0.92207988113928996</v>
      </c>
      <c r="R135" s="74">
        <f t="shared" ca="1" si="18"/>
        <v>2.1151830055132929E-2</v>
      </c>
      <c r="S135" s="74">
        <f t="shared" ca="1" si="19"/>
        <v>1.5913173591623437E-2</v>
      </c>
      <c r="T135" s="75">
        <f t="shared" ca="1" si="15"/>
        <v>0</v>
      </c>
    </row>
    <row r="136" spans="13:20" x14ac:dyDescent="0.2">
      <c r="M136" s="68">
        <f t="shared" ca="1" si="16"/>
        <v>45523</v>
      </c>
      <c r="N136" s="69">
        <f ca="1">_xll.HLV5r3.Financial.Cache.GetValue(IRCurve1, M136)</f>
        <v>0.92133240133303784</v>
      </c>
      <c r="O136" s="70">
        <f t="shared" ca="1" si="14"/>
        <v>2.1151830055138716E-2</v>
      </c>
      <c r="P136" s="70">
        <f t="shared" ca="1" si="17"/>
        <v>1.5952312117819452E-2</v>
      </c>
      <c r="Q136" s="73">
        <f ca="1">_xll.HLV5r3.Financial.Cache.GetValue(IRCurve2, M136)</f>
        <v>0.92133240133303784</v>
      </c>
      <c r="R136" s="74">
        <f t="shared" ca="1" si="18"/>
        <v>2.1151830055138716E-2</v>
      </c>
      <c r="S136" s="74">
        <f t="shared" ca="1" si="19"/>
        <v>1.5952312117819452E-2</v>
      </c>
      <c r="T136" s="75">
        <f t="shared" ca="1" si="15"/>
        <v>0</v>
      </c>
    </row>
    <row r="137" spans="13:20" x14ac:dyDescent="0.2">
      <c r="M137" s="68">
        <f t="shared" ca="1" si="16"/>
        <v>45537</v>
      </c>
      <c r="N137" s="69">
        <f ca="1">_xll.HLV5r3.Financial.Cache.GetValue(IRCurve1, M137)</f>
        <v>0.92058552746784583</v>
      </c>
      <c r="O137" s="70">
        <f t="shared" ca="1" si="14"/>
        <v>2.1151830055138716E-2</v>
      </c>
      <c r="P137" s="70">
        <f t="shared" ca="1" si="17"/>
        <v>1.5990870813997762E-2</v>
      </c>
      <c r="Q137" s="73">
        <f ca="1">_xll.HLV5r3.Financial.Cache.GetValue(IRCurve2, M137)</f>
        <v>0.92058552746784583</v>
      </c>
      <c r="R137" s="74">
        <f t="shared" ca="1" si="18"/>
        <v>2.1151830055138716E-2</v>
      </c>
      <c r="S137" s="74">
        <f t="shared" ca="1" si="19"/>
        <v>1.5990870813997762E-2</v>
      </c>
      <c r="T137" s="75">
        <f t="shared" ca="1" si="15"/>
        <v>0</v>
      </c>
    </row>
    <row r="138" spans="13:20" x14ac:dyDescent="0.2">
      <c r="M138" s="68">
        <f t="shared" ca="1" si="16"/>
        <v>45551</v>
      </c>
      <c r="N138" s="69">
        <f ca="1">_xll.HLV5r3.Financial.Cache.GetValue(IRCurve1, M138)</f>
        <v>0.91983925905251085</v>
      </c>
      <c r="O138" s="70">
        <f t="shared" ca="1" si="14"/>
        <v>2.1151830055132929E-2</v>
      </c>
      <c r="P138" s="70">
        <f t="shared" ca="1" si="17"/>
        <v>1.6028862470526359E-2</v>
      </c>
      <c r="Q138" s="73">
        <f ca="1">_xll.HLV5r3.Financial.Cache.GetValue(IRCurve2, M138)</f>
        <v>0.91983925905251085</v>
      </c>
      <c r="R138" s="74">
        <f t="shared" ca="1" si="18"/>
        <v>2.1151830055132929E-2</v>
      </c>
      <c r="S138" s="74">
        <f t="shared" ca="1" si="19"/>
        <v>1.6028862470526359E-2</v>
      </c>
      <c r="T138" s="75">
        <f t="shared" ca="1" si="15"/>
        <v>0</v>
      </c>
    </row>
    <row r="139" spans="13:20" x14ac:dyDescent="0.2">
      <c r="M139" s="68">
        <f t="shared" ca="1" si="16"/>
        <v>45565</v>
      </c>
      <c r="N139" s="69">
        <f ca="1">_xll.HLV5r3.Financial.Cache.GetValue(IRCurve1, M139)</f>
        <v>0.9190935955962275</v>
      </c>
      <c r="O139" s="70">
        <f t="shared" ca="1" si="14"/>
        <v>2.1151830055138716E-2</v>
      </c>
      <c r="P139" s="70">
        <f t="shared" ca="1" si="17"/>
        <v>1.606629950433193E-2</v>
      </c>
      <c r="Q139" s="73">
        <f ca="1">_xll.HLV5r3.Financial.Cache.GetValue(IRCurve2, M139)</f>
        <v>0.9190935955962275</v>
      </c>
      <c r="R139" s="74">
        <f t="shared" ca="1" si="18"/>
        <v>2.1151830055138716E-2</v>
      </c>
      <c r="S139" s="74">
        <f t="shared" ca="1" si="19"/>
        <v>1.606629950433193E-2</v>
      </c>
      <c r="T139" s="75">
        <f t="shared" ca="1" si="15"/>
        <v>0</v>
      </c>
    </row>
    <row r="140" spans="13:20" x14ac:dyDescent="0.2">
      <c r="M140" s="68">
        <f t="shared" ca="1" si="16"/>
        <v>45579</v>
      </c>
      <c r="N140" s="69">
        <f ca="1">_xll.HLV5r3.Financial.Cache.GetValue(IRCurve1, M140)</f>
        <v>0.91834853660858862</v>
      </c>
      <c r="O140" s="70">
        <f t="shared" ca="1" si="14"/>
        <v>2.1151830055138716E-2</v>
      </c>
      <c r="P140" s="70">
        <f t="shared" ca="1" si="17"/>
        <v>1.6103193972430166E-2</v>
      </c>
      <c r="Q140" s="73">
        <f ca="1">_xll.HLV5r3.Financial.Cache.GetValue(IRCurve2, M140)</f>
        <v>0.91834853660858862</v>
      </c>
      <c r="R140" s="74">
        <f t="shared" ca="1" si="18"/>
        <v>2.1151830055138716E-2</v>
      </c>
      <c r="S140" s="74">
        <f t="shared" ca="1" si="19"/>
        <v>1.6103193972430166E-2</v>
      </c>
      <c r="T140" s="75">
        <f t="shared" ca="1" si="15"/>
        <v>0</v>
      </c>
    </row>
    <row r="141" spans="13:20" x14ac:dyDescent="0.2">
      <c r="M141" s="68">
        <f t="shared" ca="1" si="16"/>
        <v>45593</v>
      </c>
      <c r="N141" s="69">
        <f ca="1">_xll.HLV5r3.Financial.Cache.GetValue(IRCurve1, M141)</f>
        <v>0.9176040815995844</v>
      </c>
      <c r="O141" s="70">
        <f t="shared" ca="1" si="14"/>
        <v>2.1151830055138716E-2</v>
      </c>
      <c r="P141" s="70">
        <f t="shared" ca="1" si="17"/>
        <v>1.6139557584872333E-2</v>
      </c>
      <c r="Q141" s="73">
        <f ca="1">_xll.HLV5r3.Financial.Cache.GetValue(IRCurve2, M141)</f>
        <v>0.9176040815995844</v>
      </c>
      <c r="R141" s="74">
        <f t="shared" ca="1" si="18"/>
        <v>2.1151830055138716E-2</v>
      </c>
      <c r="S141" s="74">
        <f t="shared" ca="1" si="19"/>
        <v>1.6139557584872333E-2</v>
      </c>
      <c r="T141" s="75">
        <f t="shared" ca="1" si="15"/>
        <v>0</v>
      </c>
    </row>
    <row r="142" spans="13:20" x14ac:dyDescent="0.2">
      <c r="M142" s="68">
        <f t="shared" ca="1" si="16"/>
        <v>45607</v>
      </c>
      <c r="N142" s="69">
        <f ca="1">_xll.HLV5r3.Financial.Cache.GetValue(IRCurve1, M142)</f>
        <v>0.91686023007960249</v>
      </c>
      <c r="O142" s="70">
        <f t="shared" ca="1" si="14"/>
        <v>2.1151830055138716E-2</v>
      </c>
      <c r="P142" s="70">
        <f t="shared" ca="1" si="17"/>
        <v>1.6175401717136734E-2</v>
      </c>
      <c r="Q142" s="73">
        <f ca="1">_xll.HLV5r3.Financial.Cache.GetValue(IRCurve2, M142)</f>
        <v>0.91686023007960249</v>
      </c>
      <c r="R142" s="74">
        <f t="shared" ca="1" si="18"/>
        <v>2.1151830055138716E-2</v>
      </c>
      <c r="S142" s="74">
        <f t="shared" ca="1" si="19"/>
        <v>1.6175401717136734E-2</v>
      </c>
      <c r="T142" s="75">
        <f t="shared" ca="1" si="15"/>
        <v>0</v>
      </c>
    </row>
    <row r="143" spans="13:20" x14ac:dyDescent="0.2">
      <c r="M143" s="68">
        <f t="shared" ca="1" si="16"/>
        <v>45621</v>
      </c>
      <c r="N143" s="69">
        <f ca="1">_xll.HLV5r3.Financial.Cache.GetValue(IRCurve1, M143)</f>
        <v>0.91611698155942722</v>
      </c>
      <c r="O143" s="70">
        <f t="shared" ca="1" si="14"/>
        <v>2.1151830055138716E-2</v>
      </c>
      <c r="P143" s="70">
        <f t="shared" ca="1" si="17"/>
        <v>1.6210737421993134E-2</v>
      </c>
      <c r="Q143" s="73">
        <f ca="1">_xll.HLV5r3.Financial.Cache.GetValue(IRCurve2, M143)</f>
        <v>0.91611698155942722</v>
      </c>
      <c r="R143" s="74">
        <f t="shared" ca="1" si="18"/>
        <v>2.1151830055138716E-2</v>
      </c>
      <c r="S143" s="74">
        <f t="shared" ca="1" si="19"/>
        <v>1.6210737421993134E-2</v>
      </c>
      <c r="T143" s="75">
        <f t="shared" ca="1" si="15"/>
        <v>0</v>
      </c>
    </row>
    <row r="144" spans="13:20" x14ac:dyDescent="0.2">
      <c r="M144" s="68">
        <f t="shared" ca="1" si="16"/>
        <v>45635</v>
      </c>
      <c r="N144" s="69">
        <f ca="1">_xll.HLV5r3.Financial.Cache.GetValue(IRCurve1, M144)</f>
        <v>0.91537433555023962</v>
      </c>
      <c r="O144" s="70">
        <f t="shared" ca="1" si="14"/>
        <v>2.1151830055132929E-2</v>
      </c>
      <c r="P144" s="70">
        <f t="shared" ca="1" si="17"/>
        <v>1.6245575440865634E-2</v>
      </c>
      <c r="Q144" s="73">
        <f ca="1">_xll.HLV5r3.Financial.Cache.GetValue(IRCurve2, M144)</f>
        <v>0.91537433555023962</v>
      </c>
      <c r="R144" s="74">
        <f t="shared" ca="1" si="18"/>
        <v>2.1151830055132929E-2</v>
      </c>
      <c r="S144" s="74">
        <f t="shared" ca="1" si="19"/>
        <v>1.6245575440865634E-2</v>
      </c>
      <c r="T144" s="75">
        <f t="shared" ca="1" si="15"/>
        <v>0</v>
      </c>
    </row>
    <row r="145" spans="13:20" x14ac:dyDescent="0.2">
      <c r="M145" s="68">
        <f t="shared" ca="1" si="16"/>
        <v>45649</v>
      </c>
      <c r="N145" s="69">
        <f ca="1">_xll.HLV5r3.Financial.Cache.GetValue(IRCurve1, M145)</f>
        <v>0.91463229156361681</v>
      </c>
      <c r="O145" s="70">
        <f t="shared" ca="1" si="14"/>
        <v>2.1151830055138716E-2</v>
      </c>
      <c r="P145" s="70">
        <f t="shared" ca="1" si="17"/>
        <v>1.6279926214718951E-2</v>
      </c>
      <c r="Q145" s="73">
        <f ca="1">_xll.HLV5r3.Financial.Cache.GetValue(IRCurve2, M145)</f>
        <v>0.91463229156361681</v>
      </c>
      <c r="R145" s="74">
        <f t="shared" ca="1" si="18"/>
        <v>2.1151830055138716E-2</v>
      </c>
      <c r="S145" s="74">
        <f t="shared" ca="1" si="19"/>
        <v>1.6279926214718951E-2</v>
      </c>
      <c r="T145" s="75">
        <f t="shared" ca="1" si="15"/>
        <v>0</v>
      </c>
    </row>
    <row r="146" spans="13:20" x14ac:dyDescent="0.2">
      <c r="M146" s="68">
        <f t="shared" ca="1" si="16"/>
        <v>45663</v>
      </c>
      <c r="N146" s="69">
        <f ca="1">_xll.HLV5r3.Financial.Cache.GetValue(IRCurve1, M146)</f>
        <v>0.91389084911153207</v>
      </c>
      <c r="O146" s="70">
        <f t="shared" ca="1" si="14"/>
        <v>2.1151830055138716E-2</v>
      </c>
      <c r="P146" s="70">
        <f t="shared" ca="1" si="17"/>
        <v>1.6313799894490971E-2</v>
      </c>
      <c r="Q146" s="73">
        <f ca="1">_xll.HLV5r3.Financial.Cache.GetValue(IRCurve2, M146)</f>
        <v>0.91389084911153207</v>
      </c>
      <c r="R146" s="74">
        <f t="shared" ca="1" si="18"/>
        <v>2.1151830055138716E-2</v>
      </c>
      <c r="S146" s="74">
        <f t="shared" ca="1" si="19"/>
        <v>1.6313799894490971E-2</v>
      </c>
      <c r="T146" s="75">
        <f t="shared" ca="1" si="15"/>
        <v>0</v>
      </c>
    </row>
    <row r="147" spans="13:20" x14ac:dyDescent="0.2">
      <c r="M147" s="68">
        <f t="shared" ca="1" si="16"/>
        <v>45677</v>
      </c>
      <c r="N147" s="69">
        <f ca="1">_xll.HLV5r3.Financial.Cache.GetValue(IRCurve1, M147)</f>
        <v>0.91315000770635424</v>
      </c>
      <c r="O147" s="70">
        <f t="shared" ca="1" si="14"/>
        <v>2.1151830055132929E-2</v>
      </c>
      <c r="P147" s="70">
        <f t="shared" ca="1" si="17"/>
        <v>1.6347206351093709E-2</v>
      </c>
      <c r="Q147" s="73">
        <f ca="1">_xll.HLV5r3.Financial.Cache.GetValue(IRCurve2, M147)</f>
        <v>0.91315000770635424</v>
      </c>
      <c r="R147" s="74">
        <f t="shared" ca="1" si="18"/>
        <v>2.1151830055132929E-2</v>
      </c>
      <c r="S147" s="74">
        <f t="shared" ca="1" si="19"/>
        <v>1.6347206351093709E-2</v>
      </c>
      <c r="T147" s="75">
        <f t="shared" ca="1" si="15"/>
        <v>0</v>
      </c>
    </row>
    <row r="148" spans="13:20" x14ac:dyDescent="0.2">
      <c r="M148" s="68">
        <f t="shared" ca="1" si="16"/>
        <v>45691</v>
      </c>
      <c r="N148" s="69">
        <f ca="1">_xll.HLV5r3.Financial.Cache.GetValue(IRCurve1, M148)</f>
        <v>0.9124097668608474</v>
      </c>
      <c r="O148" s="70">
        <f t="shared" ca="1" si="14"/>
        <v>2.1151830055132929E-2</v>
      </c>
      <c r="P148" s="70">
        <f t="shared" ca="1" si="17"/>
        <v>1.6380155185003253E-2</v>
      </c>
      <c r="Q148" s="73">
        <f ca="1">_xll.HLV5r3.Financial.Cache.GetValue(IRCurve2, M148)</f>
        <v>0.9124097668608474</v>
      </c>
      <c r="R148" s="74">
        <f t="shared" ca="1" si="18"/>
        <v>2.1151830055132929E-2</v>
      </c>
      <c r="S148" s="74">
        <f t="shared" ca="1" si="19"/>
        <v>1.6380155185003253E-2</v>
      </c>
      <c r="T148" s="75">
        <f t="shared" ca="1" si="15"/>
        <v>0</v>
      </c>
    </row>
    <row r="149" spans="13:20" x14ac:dyDescent="0.2">
      <c r="M149" s="68">
        <f t="shared" ca="1" si="16"/>
        <v>45705</v>
      </c>
      <c r="N149" s="69">
        <f ca="1">_xll.HLV5r3.Financial.Cache.GetValue(IRCurve1, M149)</f>
        <v>0.91167012608817044</v>
      </c>
      <c r="O149" s="70">
        <f t="shared" ca="1" si="14"/>
        <v>2.1151830055138716E-2</v>
      </c>
      <c r="P149" s="70">
        <f t="shared" ca="1" si="17"/>
        <v>1.6412655735458276E-2</v>
      </c>
      <c r="Q149" s="73">
        <f ca="1">_xll.HLV5r3.Financial.Cache.GetValue(IRCurve2, M149)</f>
        <v>0.91167012608817044</v>
      </c>
      <c r="R149" s="74">
        <f t="shared" ca="1" si="18"/>
        <v>2.1151830055138716E-2</v>
      </c>
      <c r="S149" s="74">
        <f t="shared" ca="1" si="19"/>
        <v>1.6412655735458276E-2</v>
      </c>
      <c r="T149" s="75">
        <f t="shared" ca="1" si="15"/>
        <v>0</v>
      </c>
    </row>
    <row r="150" spans="13:20" x14ac:dyDescent="0.2">
      <c r="M150" s="68">
        <f t="shared" ca="1" si="16"/>
        <v>45719</v>
      </c>
      <c r="N150" s="69">
        <f ca="1">_xll.HLV5r3.Financial.Cache.GetValue(IRCurve1, M150)</f>
        <v>0.91093108490187735</v>
      </c>
      <c r="O150" s="70">
        <f t="shared" ca="1" si="14"/>
        <v>2.1151830055132929E-2</v>
      </c>
      <c r="P150" s="70">
        <f t="shared" ca="1" si="17"/>
        <v>1.6444717089285497E-2</v>
      </c>
      <c r="Q150" s="73">
        <f ca="1">_xll.HLV5r3.Financial.Cache.GetValue(IRCurve2, M150)</f>
        <v>0.91093108490187735</v>
      </c>
      <c r="R150" s="74">
        <f t="shared" ca="1" si="18"/>
        <v>2.1151830055132929E-2</v>
      </c>
      <c r="S150" s="74">
        <f t="shared" ca="1" si="19"/>
        <v>1.6444717089285497E-2</v>
      </c>
      <c r="T150" s="75">
        <f t="shared" ca="1" si="15"/>
        <v>0</v>
      </c>
    </row>
    <row r="151" spans="13:20" x14ac:dyDescent="0.2">
      <c r="M151" s="68">
        <f t="shared" ca="1" si="16"/>
        <v>45733</v>
      </c>
      <c r="N151" s="69">
        <f ca="1">_xll.HLV5r3.Financial.Cache.GetValue(IRCurve1, M151)</f>
        <v>0.91019264281591594</v>
      </c>
      <c r="O151" s="70">
        <f t="shared" ca="1" si="14"/>
        <v>2.1151830055138716E-2</v>
      </c>
      <c r="P151" s="70">
        <f t="shared" ca="1" si="17"/>
        <v>1.64763480893701E-2</v>
      </c>
      <c r="Q151" s="73">
        <f ca="1">_xll.HLV5r3.Financial.Cache.GetValue(IRCurve2, M151)</f>
        <v>0.91019264281591594</v>
      </c>
      <c r="R151" s="74">
        <f t="shared" ca="1" si="18"/>
        <v>2.1151830055138716E-2</v>
      </c>
      <c r="S151" s="74">
        <f t="shared" ca="1" si="19"/>
        <v>1.64763480893701E-2</v>
      </c>
      <c r="T151" s="75">
        <f t="shared" ca="1" si="15"/>
        <v>0</v>
      </c>
    </row>
    <row r="152" spans="13:20" x14ac:dyDescent="0.2">
      <c r="M152" s="68">
        <f t="shared" ca="1" si="16"/>
        <v>45747</v>
      </c>
      <c r="N152" s="69">
        <f ca="1">_xll.HLV5r3.Financial.Cache.GetValue(IRCurve1, M152)</f>
        <v>0.90945479934462847</v>
      </c>
      <c r="O152" s="70">
        <f t="shared" ca="1" si="14"/>
        <v>2.1151830055138716E-2</v>
      </c>
      <c r="P152" s="70">
        <f t="shared" ca="1" si="17"/>
        <v>1.6507557342786895E-2</v>
      </c>
      <c r="Q152" s="73">
        <f ca="1">_xll.HLV5r3.Financial.Cache.GetValue(IRCurve2, M152)</f>
        <v>0.90945479934462847</v>
      </c>
      <c r="R152" s="74">
        <f t="shared" ca="1" si="18"/>
        <v>2.1151830055138716E-2</v>
      </c>
      <c r="S152" s="74">
        <f t="shared" ca="1" si="19"/>
        <v>1.6507557342786895E-2</v>
      </c>
      <c r="T152" s="75">
        <f t="shared" ca="1" si="15"/>
        <v>0</v>
      </c>
    </row>
    <row r="153" spans="13:20" x14ac:dyDescent="0.2">
      <c r="M153" s="68">
        <f t="shared" ca="1" si="16"/>
        <v>45761</v>
      </c>
      <c r="N153" s="69">
        <f ca="1">_xll.HLV5r3.Financial.Cache.GetValue(IRCurve1, M153)</f>
        <v>0.90871755400275067</v>
      </c>
      <c r="O153" s="70">
        <f t="shared" ca="1" si="14"/>
        <v>2.1151830055138716E-2</v>
      </c>
      <c r="P153" s="70">
        <f t="shared" ca="1" si="17"/>
        <v>1.6538353228608766E-2</v>
      </c>
      <c r="Q153" s="73">
        <f ca="1">_xll.HLV5r3.Financial.Cache.GetValue(IRCurve2, M153)</f>
        <v>0.90871755400275067</v>
      </c>
      <c r="R153" s="74">
        <f t="shared" ca="1" si="18"/>
        <v>2.1151830055138716E-2</v>
      </c>
      <c r="S153" s="74">
        <f t="shared" ca="1" si="19"/>
        <v>1.6538353228608766E-2</v>
      </c>
      <c r="T153" s="75">
        <f t="shared" ca="1" si="15"/>
        <v>0</v>
      </c>
    </row>
    <row r="154" spans="13:20" x14ac:dyDescent="0.2">
      <c r="M154" s="68">
        <f t="shared" ca="1" si="16"/>
        <v>45775</v>
      </c>
      <c r="N154" s="69">
        <f ca="1">_xll.HLV5r3.Financial.Cache.GetValue(IRCurve1, M154)</f>
        <v>0.90798090630541173</v>
      </c>
      <c r="O154" s="70">
        <f t="shared" ca="1" si="14"/>
        <v>2.1151830055132929E-2</v>
      </c>
      <c r="P154" s="70">
        <f t="shared" ca="1" si="17"/>
        <v>1.6568743905406653E-2</v>
      </c>
      <c r="Q154" s="73">
        <f ca="1">_xll.HLV5r3.Financial.Cache.GetValue(IRCurve2, M154)</f>
        <v>0.90798090630541173</v>
      </c>
      <c r="R154" s="74">
        <f t="shared" ca="1" si="18"/>
        <v>2.1151830055132929E-2</v>
      </c>
      <c r="S154" s="74">
        <f t="shared" ca="1" si="19"/>
        <v>1.6568743905406653E-2</v>
      </c>
      <c r="T154" s="75">
        <f t="shared" ca="1" si="15"/>
        <v>0</v>
      </c>
    </row>
    <row r="155" spans="13:20" x14ac:dyDescent="0.2">
      <c r="M155" s="68">
        <f t="shared" ca="1" si="16"/>
        <v>45789</v>
      </c>
      <c r="N155" s="69">
        <f ca="1">_xll.HLV5r3.Financial.Cache.GetValue(IRCurve1, M155)</f>
        <v>0.90724485576813374</v>
      </c>
      <c r="O155" s="70">
        <f t="shared" ca="1" si="14"/>
        <v>2.1151830055138716E-2</v>
      </c>
      <c r="P155" s="70">
        <f t="shared" ca="1" si="17"/>
        <v>1.6598737318455559E-2</v>
      </c>
      <c r="Q155" s="73">
        <f ca="1">_xll.HLV5r3.Financial.Cache.GetValue(IRCurve2, M155)</f>
        <v>0.90724485576813374</v>
      </c>
      <c r="R155" s="74">
        <f t="shared" ca="1" si="18"/>
        <v>2.1151830055138716E-2</v>
      </c>
      <c r="S155" s="74">
        <f t="shared" ca="1" si="19"/>
        <v>1.6598737318455559E-2</v>
      </c>
      <c r="T155" s="75">
        <f t="shared" ca="1" si="15"/>
        <v>0</v>
      </c>
    </row>
    <row r="156" spans="13:20" x14ac:dyDescent="0.2">
      <c r="M156" s="68">
        <f t="shared" ca="1" si="16"/>
        <v>45803</v>
      </c>
      <c r="N156" s="69">
        <f ca="1">_xll.HLV5r3.Financial.Cache.GetValue(IRCurve1, M156)</f>
        <v>0.90650940190683171</v>
      </c>
      <c r="O156" s="70">
        <f t="shared" ca="1" si="14"/>
        <v>2.1151830055138716E-2</v>
      </c>
      <c r="P156" s="70">
        <f t="shared" ca="1" si="17"/>
        <v>1.6628341206659677E-2</v>
      </c>
      <c r="Q156" s="73">
        <f ca="1">_xll.HLV5r3.Financial.Cache.GetValue(IRCurve2, M156)</f>
        <v>0.90650940190683171</v>
      </c>
      <c r="R156" s="74">
        <f t="shared" ca="1" si="18"/>
        <v>2.1151830055138716E-2</v>
      </c>
      <c r="S156" s="74">
        <f t="shared" ca="1" si="19"/>
        <v>1.6628341206659677E-2</v>
      </c>
      <c r="T156" s="75">
        <f t="shared" ca="1" si="15"/>
        <v>0</v>
      </c>
    </row>
    <row r="157" spans="13:20" x14ac:dyDescent="0.2">
      <c r="M157" s="68">
        <f t="shared" ca="1" si="16"/>
        <v>45817</v>
      </c>
      <c r="N157" s="69">
        <f ca="1">_xll.HLV5r3.Financial.Cache.GetValue(IRCurve1, M157)</f>
        <v>0.90577454423781312</v>
      </c>
      <c r="O157" s="70">
        <f t="shared" ca="1" si="14"/>
        <v>2.1151830055132929E-2</v>
      </c>
      <c r="P157" s="70">
        <f t="shared" ca="1" si="17"/>
        <v>1.6657563109209531E-2</v>
      </c>
      <c r="Q157" s="73">
        <f ca="1">_xll.HLV5r3.Financial.Cache.GetValue(IRCurve2, M157)</f>
        <v>0.90577454423781312</v>
      </c>
      <c r="R157" s="74">
        <f t="shared" ca="1" si="18"/>
        <v>2.1151830055132929E-2</v>
      </c>
      <c r="S157" s="74">
        <f t="shared" ca="1" si="19"/>
        <v>1.6657563109209531E-2</v>
      </c>
      <c r="T157" s="75">
        <f t="shared" ca="1" si="15"/>
        <v>0</v>
      </c>
    </row>
    <row r="158" spans="13:20" x14ac:dyDescent="0.2">
      <c r="M158" s="68">
        <f t="shared" ca="1" si="16"/>
        <v>45831</v>
      </c>
      <c r="N158" s="69">
        <f ca="1">_xll.HLV5r3.Financial.Cache.GetValue(IRCurve1, M158)</f>
        <v>0.90504028227777722</v>
      </c>
      <c r="O158" s="70">
        <f t="shared" ca="1" si="14"/>
        <v>2.1151830055138716E-2</v>
      </c>
      <c r="P158" s="70">
        <f t="shared" ca="1" si="17"/>
        <v>1.6686410371983124E-2</v>
      </c>
      <c r="Q158" s="73">
        <f ca="1">_xll.HLV5r3.Financial.Cache.GetValue(IRCurve2, M158)</f>
        <v>0.90504028227777722</v>
      </c>
      <c r="R158" s="74">
        <f t="shared" ca="1" si="18"/>
        <v>2.1151830055138716E-2</v>
      </c>
      <c r="S158" s="74">
        <f t="shared" ca="1" si="19"/>
        <v>1.6686410371983124E-2</v>
      </c>
      <c r="T158" s="75">
        <f t="shared" ca="1" si="15"/>
        <v>0</v>
      </c>
    </row>
    <row r="159" spans="13:20" x14ac:dyDescent="0.2">
      <c r="M159" s="68">
        <f t="shared" ca="1" si="16"/>
        <v>45845</v>
      </c>
      <c r="N159" s="69">
        <f ca="1">_xll.HLV5r3.Financial.Cache.GetValue(IRCurve1, M159)</f>
        <v>0.90430661554381542</v>
      </c>
      <c r="O159" s="70">
        <f t="shared" ca="1" si="14"/>
        <v>2.1151830055138716E-2</v>
      </c>
      <c r="P159" s="70">
        <f t="shared" ca="1" si="17"/>
        <v>1.6714890153702269E-2</v>
      </c>
      <c r="Q159" s="73">
        <f ca="1">_xll.HLV5r3.Financial.Cache.GetValue(IRCurve2, M159)</f>
        <v>0.90430661554381542</v>
      </c>
      <c r="R159" s="74">
        <f t="shared" ca="1" si="18"/>
        <v>2.1151830055138716E-2</v>
      </c>
      <c r="S159" s="74">
        <f t="shared" ca="1" si="19"/>
        <v>1.6714890153702269E-2</v>
      </c>
      <c r="T159" s="75">
        <f t="shared" ca="1" si="15"/>
        <v>0</v>
      </c>
    </row>
    <row r="160" spans="13:20" x14ac:dyDescent="0.2">
      <c r="M160" s="68">
        <f t="shared" ca="1" si="16"/>
        <v>45859</v>
      </c>
      <c r="N160" s="69">
        <f ca="1">_xll.HLV5r3.Financial.Cache.GetValue(IRCurve1, M160)</f>
        <v>0.90357354355341035</v>
      </c>
      <c r="O160" s="70">
        <f t="shared" ca="1" si="14"/>
        <v>2.1151830055138716E-2</v>
      </c>
      <c r="P160" s="70">
        <f t="shared" ca="1" si="17"/>
        <v>1.674300943185536E-2</v>
      </c>
      <c r="Q160" s="73">
        <f ca="1">_xll.HLV5r3.Financial.Cache.GetValue(IRCurve2, M160)</f>
        <v>0.90357354355341035</v>
      </c>
      <c r="R160" s="74">
        <f t="shared" ca="1" si="18"/>
        <v>2.1151830055138716E-2</v>
      </c>
      <c r="S160" s="74">
        <f t="shared" ca="1" si="19"/>
        <v>1.674300943185536E-2</v>
      </c>
      <c r="T160" s="75">
        <f t="shared" ca="1" si="15"/>
        <v>0</v>
      </c>
    </row>
    <row r="161" spans="13:20" x14ac:dyDescent="0.2">
      <c r="M161" s="68">
        <f t="shared" ca="1" si="16"/>
        <v>45873</v>
      </c>
      <c r="N161" s="69">
        <f ca="1">_xll.HLV5r3.Financial.Cache.GetValue(IRCurve1, M161)</f>
        <v>0.90284106582443613</v>
      </c>
      <c r="O161" s="70">
        <f t="shared" ca="1" si="14"/>
        <v>2.1151830055132929E-2</v>
      </c>
      <c r="P161" s="70">
        <f t="shared" ca="1" si="17"/>
        <v>1.6770775008396428E-2</v>
      </c>
      <c r="Q161" s="73">
        <f ca="1">_xll.HLV5r3.Financial.Cache.GetValue(IRCurve2, M161)</f>
        <v>0.90284106582443613</v>
      </c>
      <c r="R161" s="74">
        <f t="shared" ca="1" si="18"/>
        <v>2.1151830055132929E-2</v>
      </c>
      <c r="S161" s="74">
        <f t="shared" ca="1" si="19"/>
        <v>1.6770775008396428E-2</v>
      </c>
      <c r="T161" s="75">
        <f t="shared" ca="1" si="15"/>
        <v>0</v>
      </c>
    </row>
    <row r="162" spans="13:20" x14ac:dyDescent="0.2">
      <c r="M162" s="68">
        <f t="shared" ca="1" si="16"/>
        <v>45887</v>
      </c>
      <c r="N162" s="69">
        <f ca="1">_xll.HLV5r3.Financial.Cache.GetValue(IRCurve1, M162)</f>
        <v>0.9021091818751571</v>
      </c>
      <c r="O162" s="70">
        <f t="shared" ca="1" si="14"/>
        <v>2.1151830055138716E-2</v>
      </c>
      <c r="P162" s="70">
        <f t="shared" ca="1" si="17"/>
        <v>1.6798193515230774E-2</v>
      </c>
      <c r="Q162" s="73">
        <f ca="1">_xll.HLV5r3.Financial.Cache.GetValue(IRCurve2, M162)</f>
        <v>0.9021091818751571</v>
      </c>
      <c r="R162" s="74">
        <f t="shared" ca="1" si="18"/>
        <v>2.1151830055138716E-2</v>
      </c>
      <c r="S162" s="74">
        <f t="shared" ca="1" si="19"/>
        <v>1.6798193515230774E-2</v>
      </c>
      <c r="T162" s="75">
        <f t="shared" ca="1" si="15"/>
        <v>0</v>
      </c>
    </row>
    <row r="163" spans="13:20" x14ac:dyDescent="0.2">
      <c r="M163" s="68">
        <f t="shared" ca="1" si="16"/>
        <v>45901</v>
      </c>
      <c r="N163" s="69">
        <f ca="1">_xll.HLV5r3.Financial.Cache.GetValue(IRCurve1, M163)</f>
        <v>0.90137789122422873</v>
      </c>
      <c r="O163" s="70">
        <f t="shared" ca="1" si="14"/>
        <v>2.1151830055138716E-2</v>
      </c>
      <c r="P163" s="70">
        <f t="shared" ca="1" si="17"/>
        <v>1.6825271419495733E-2</v>
      </c>
      <c r="Q163" s="73">
        <f ca="1">_xll.HLV5r3.Financial.Cache.GetValue(IRCurve2, M163)</f>
        <v>0.90137789122422873</v>
      </c>
      <c r="R163" s="74">
        <f t="shared" ca="1" si="18"/>
        <v>2.1151830055138716E-2</v>
      </c>
      <c r="S163" s="74">
        <f t="shared" ca="1" si="19"/>
        <v>1.6825271419495733E-2</v>
      </c>
      <c r="T163" s="75">
        <f t="shared" ca="1" si="15"/>
        <v>0</v>
      </c>
    </row>
    <row r="164" spans="13:20" x14ac:dyDescent="0.2">
      <c r="M164" s="68">
        <f t="shared" ca="1" si="16"/>
        <v>45915</v>
      </c>
      <c r="N164" s="69">
        <f ca="1">_xll.HLV5r3.Financial.Cache.GetValue(IRCurve1, M164)</f>
        <v>0.90064719339069643</v>
      </c>
      <c r="O164" s="70">
        <f t="shared" ca="1" si="14"/>
        <v>2.1151830055132929E-2</v>
      </c>
      <c r="P164" s="70">
        <f t="shared" ca="1" si="17"/>
        <v>1.6852015028646306E-2</v>
      </c>
      <c r="Q164" s="73">
        <f ca="1">_xll.HLV5r3.Financial.Cache.GetValue(IRCurve2, M164)</f>
        <v>0.90064719339069643</v>
      </c>
      <c r="R164" s="74">
        <f t="shared" ca="1" si="18"/>
        <v>2.1151830055132929E-2</v>
      </c>
      <c r="S164" s="74">
        <f t="shared" ca="1" si="19"/>
        <v>1.6852015028646306E-2</v>
      </c>
      <c r="T164" s="75">
        <f t="shared" ca="1" si="15"/>
        <v>0</v>
      </c>
    </row>
    <row r="165" spans="13:20" x14ac:dyDescent="0.2">
      <c r="M165" s="68">
        <f t="shared" ca="1" si="16"/>
        <v>45929</v>
      </c>
      <c r="N165" s="69">
        <f ca="1">_xll.HLV5r3.Financial.Cache.GetValue(IRCurve1, M165)</f>
        <v>0.89991708789399549</v>
      </c>
      <c r="O165" s="70">
        <f t="shared" ca="1" si="14"/>
        <v>2.1151830055132929E-2</v>
      </c>
      <c r="P165" s="70">
        <f t="shared" ca="1" si="17"/>
        <v>1.6878430495353307E-2</v>
      </c>
      <c r="Q165" s="73">
        <f ca="1">_xll.HLV5r3.Financial.Cache.GetValue(IRCurve2, M165)</f>
        <v>0.89991708789399549</v>
      </c>
      <c r="R165" s="74">
        <f t="shared" ca="1" si="18"/>
        <v>2.1151830055132929E-2</v>
      </c>
      <c r="S165" s="74">
        <f t="shared" ca="1" si="19"/>
        <v>1.6878430495353307E-2</v>
      </c>
      <c r="T165" s="75">
        <f t="shared" ca="1" si="15"/>
        <v>0</v>
      </c>
    </row>
    <row r="166" spans="13:20" x14ac:dyDescent="0.2">
      <c r="M166" s="68">
        <f t="shared" ca="1" si="16"/>
        <v>45943</v>
      </c>
      <c r="N166" s="69">
        <f ca="1">_xll.HLV5r3.Financial.Cache.GetValue(IRCurve1, M166)</f>
        <v>0.89918757425395068</v>
      </c>
      <c r="O166" s="70">
        <f t="shared" ca="1" si="14"/>
        <v>2.1151830055138716E-2</v>
      </c>
      <c r="P166" s="70">
        <f t="shared" ca="1" si="17"/>
        <v>1.6904523822222434E-2</v>
      </c>
      <c r="Q166" s="73">
        <f ca="1">_xll.HLV5r3.Financial.Cache.GetValue(IRCurve2, M166)</f>
        <v>0.89918757425395068</v>
      </c>
      <c r="R166" s="74">
        <f t="shared" ca="1" si="18"/>
        <v>2.1151830055138716E-2</v>
      </c>
      <c r="S166" s="74">
        <f t="shared" ca="1" si="19"/>
        <v>1.6904523822222434E-2</v>
      </c>
      <c r="T166" s="75">
        <f t="shared" ca="1" si="15"/>
        <v>0</v>
      </c>
    </row>
    <row r="167" spans="13:20" x14ac:dyDescent="0.2">
      <c r="M167" s="68">
        <f t="shared" ca="1" si="16"/>
        <v>45957</v>
      </c>
      <c r="N167" s="69">
        <f ca="1">_xll.HLV5r3.Financial.Cache.GetValue(IRCurve1, M167)</f>
        <v>0.89845865199077624</v>
      </c>
      <c r="O167" s="70">
        <f t="shared" ca="1" si="14"/>
        <v>2.1151830055138716E-2</v>
      </c>
      <c r="P167" s="70">
        <f t="shared" ca="1" si="17"/>
        <v>1.6930300866341636E-2</v>
      </c>
      <c r="Q167" s="73">
        <f ca="1">_xll.HLV5r3.Financial.Cache.GetValue(IRCurve2, M167)</f>
        <v>0.89845865199077624</v>
      </c>
      <c r="R167" s="74">
        <f t="shared" ca="1" si="18"/>
        <v>2.1151830055138716E-2</v>
      </c>
      <c r="S167" s="74">
        <f t="shared" ca="1" si="19"/>
        <v>1.6930300866341636E-2</v>
      </c>
      <c r="T167" s="75">
        <f t="shared" ca="1" si="15"/>
        <v>0</v>
      </c>
    </row>
    <row r="168" spans="13:20" x14ac:dyDescent="0.2">
      <c r="M168" s="68">
        <f t="shared" ca="1" si="16"/>
        <v>45971</v>
      </c>
      <c r="N168" s="69">
        <f ca="1">_xll.HLV5r3.Financial.Cache.GetValue(IRCurve1, M168)</f>
        <v>0.8977303206250753</v>
      </c>
      <c r="O168" s="70">
        <f t="shared" ca="1" si="14"/>
        <v>2.1151830055132929E-2</v>
      </c>
      <c r="P168" s="70">
        <f t="shared" ca="1" si="17"/>
        <v>1.6955767343664198E-2</v>
      </c>
      <c r="Q168" s="73">
        <f ca="1">_xll.HLV5r3.Financial.Cache.GetValue(IRCurve2, M168)</f>
        <v>0.8977303206250753</v>
      </c>
      <c r="R168" s="74">
        <f t="shared" ca="1" si="18"/>
        <v>2.1151830055132929E-2</v>
      </c>
      <c r="S168" s="74">
        <f t="shared" ca="1" si="19"/>
        <v>1.6955767343664198E-2</v>
      </c>
      <c r="T168" s="75">
        <f t="shared" ca="1" si="15"/>
        <v>0</v>
      </c>
    </row>
    <row r="169" spans="13:20" x14ac:dyDescent="0.2">
      <c r="M169" s="68">
        <f t="shared" ca="1" si="16"/>
        <v>45985</v>
      </c>
      <c r="N169" s="69">
        <f ca="1">_xll.HLV5r3.Financial.Cache.GetValue(IRCurve1, M169)</f>
        <v>0.89700257967783936</v>
      </c>
      <c r="O169" s="70">
        <f t="shared" ca="1" si="14"/>
        <v>2.1151830055138716E-2</v>
      </c>
      <c r="P169" s="70">
        <f t="shared" ca="1" si="17"/>
        <v>1.6980928833234411E-2</v>
      </c>
      <c r="Q169" s="73">
        <f ca="1">_xll.HLV5r3.Financial.Cache.GetValue(IRCurve2, M169)</f>
        <v>0.89700257967783936</v>
      </c>
      <c r="R169" s="74">
        <f t="shared" ca="1" si="18"/>
        <v>2.1151830055138716E-2</v>
      </c>
      <c r="S169" s="74">
        <f t="shared" ca="1" si="19"/>
        <v>1.6980928833234411E-2</v>
      </c>
      <c r="T169" s="75">
        <f t="shared" ca="1" si="15"/>
        <v>0</v>
      </c>
    </row>
    <row r="170" spans="13:20" x14ac:dyDescent="0.2">
      <c r="M170" s="68">
        <f t="shared" ca="1" si="16"/>
        <v>45999</v>
      </c>
      <c r="N170" s="69">
        <f ca="1">_xll.HLV5r3.Financial.Cache.GetValue(IRCurve1, M170)</f>
        <v>0.89627542867044852</v>
      </c>
      <c r="O170" s="70">
        <f t="shared" ca="1" si="14"/>
        <v>2.1151830055138716E-2</v>
      </c>
      <c r="P170" s="70">
        <f t="shared" ca="1" si="17"/>
        <v>1.7005790781262124E-2</v>
      </c>
      <c r="Q170" s="73">
        <f ca="1">_xll.HLV5r3.Financial.Cache.GetValue(IRCurve2, M170)</f>
        <v>0.89627542867044852</v>
      </c>
      <c r="R170" s="74">
        <f t="shared" ca="1" si="18"/>
        <v>2.1151830055138716E-2</v>
      </c>
      <c r="S170" s="74">
        <f t="shared" ca="1" si="19"/>
        <v>1.7005790781262124E-2</v>
      </c>
      <c r="T170" s="75">
        <f t="shared" ca="1" si="15"/>
        <v>0</v>
      </c>
    </row>
    <row r="171" spans="13:20" x14ac:dyDescent="0.2">
      <c r="M171" s="68">
        <f t="shared" ca="1" si="16"/>
        <v>46013</v>
      </c>
      <c r="N171" s="69">
        <f ca="1">_xll.HLV5r3.Financial.Cache.GetValue(IRCurve1, M171)</f>
        <v>0.89554886712467086</v>
      </c>
      <c r="O171" s="70">
        <f t="shared" ca="1" si="14"/>
        <v>2.1151830055132929E-2</v>
      </c>
      <c r="P171" s="70">
        <f t="shared" ca="1" si="17"/>
        <v>1.7030358505052801E-2</v>
      </c>
      <c r="Q171" s="73">
        <f ca="1">_xll.HLV5r3.Financial.Cache.GetValue(IRCurve2, M171)</f>
        <v>0.89554886712467086</v>
      </c>
      <c r="R171" s="74">
        <f t="shared" ca="1" si="18"/>
        <v>2.1151830055132929E-2</v>
      </c>
      <c r="S171" s="74">
        <f t="shared" ca="1" si="19"/>
        <v>1.7030358505052801E-2</v>
      </c>
      <c r="T171" s="75">
        <f t="shared" ca="1" si="15"/>
        <v>0</v>
      </c>
    </row>
    <row r="172" spans="13:20" x14ac:dyDescent="0.2">
      <c r="M172" s="68">
        <f t="shared" ca="1" si="16"/>
        <v>46027</v>
      </c>
      <c r="N172" s="69">
        <f ca="1">_xll.HLV5r3.Financial.Cache.GetValue(IRCurve1, M172)</f>
        <v>0.89482289456266184</v>
      </c>
      <c r="O172" s="70">
        <f t="shared" ca="1" si="14"/>
        <v>2.1151830055138716E-2</v>
      </c>
      <c r="P172" s="70">
        <f t="shared" ca="1" si="17"/>
        <v>1.7054637196798901E-2</v>
      </c>
      <c r="Q172" s="73">
        <f ca="1">_xll.HLV5r3.Financial.Cache.GetValue(IRCurve2, M172)</f>
        <v>0.89482289456266184</v>
      </c>
      <c r="R172" s="74">
        <f t="shared" ca="1" si="18"/>
        <v>2.1151830055138716E-2</v>
      </c>
      <c r="S172" s="74">
        <f t="shared" ca="1" si="19"/>
        <v>1.7054637196798901E-2</v>
      </c>
      <c r="T172" s="75">
        <f t="shared" ca="1" si="15"/>
        <v>0</v>
      </c>
    </row>
    <row r="173" spans="13:20" x14ac:dyDescent="0.2">
      <c r="M173" s="68">
        <f t="shared" ca="1" si="16"/>
        <v>46041</v>
      </c>
      <c r="N173" s="69">
        <f ca="1">_xll.HLV5r3.Financial.Cache.GetValue(IRCurve1, M173)</f>
        <v>0.89409751050696451</v>
      </c>
      <c r="O173" s="70">
        <f t="shared" ca="1" si="14"/>
        <v>2.1151830055138716E-2</v>
      </c>
      <c r="P173" s="70">
        <f t="shared" ca="1" si="17"/>
        <v>1.7078631927238037E-2</v>
      </c>
      <c r="Q173" s="73">
        <f ca="1">_xll.HLV5r3.Financial.Cache.GetValue(IRCurve2, M173)</f>
        <v>0.89409751050696451</v>
      </c>
      <c r="R173" s="74">
        <f t="shared" ca="1" si="18"/>
        <v>2.1151830055138716E-2</v>
      </c>
      <c r="S173" s="74">
        <f t="shared" ca="1" si="19"/>
        <v>1.7078631927238037E-2</v>
      </c>
      <c r="T173" s="75">
        <f t="shared" ca="1" si="15"/>
        <v>0</v>
      </c>
    </row>
    <row r="174" spans="13:20" x14ac:dyDescent="0.2">
      <c r="M174" s="68">
        <f t="shared" ca="1" si="16"/>
        <v>46055</v>
      </c>
      <c r="N174" s="69">
        <f ca="1">_xll.HLV5r3.Financial.Cache.GetValue(IRCurve1, M174)</f>
        <v>0.89337271448050914</v>
      </c>
      <c r="O174" s="70">
        <f t="shared" ca="1" si="14"/>
        <v>2.1151830055132929E-2</v>
      </c>
      <c r="P174" s="70">
        <f t="shared" ca="1" si="17"/>
        <v>1.7102347649183676E-2</v>
      </c>
      <c r="Q174" s="73">
        <f ca="1">_xll.HLV5r3.Financial.Cache.GetValue(IRCurve2, M174)</f>
        <v>0.89337271448050914</v>
      </c>
      <c r="R174" s="74">
        <f t="shared" ca="1" si="18"/>
        <v>2.1151830055132929E-2</v>
      </c>
      <c r="S174" s="74">
        <f t="shared" ca="1" si="19"/>
        <v>1.7102347649183676E-2</v>
      </c>
      <c r="T174" s="75">
        <f t="shared" ca="1" si="15"/>
        <v>0</v>
      </c>
    </row>
    <row r="175" spans="13:20" x14ac:dyDescent="0.2">
      <c r="M175" s="68">
        <f t="shared" ca="1" si="16"/>
        <v>46069</v>
      </c>
      <c r="N175" s="69">
        <f ca="1">_xll.HLV5r3.Financial.Cache.GetValue(IRCurve1, M175)</f>
        <v>0.89264850600661239</v>
      </c>
      <c r="O175" s="70">
        <f t="shared" ca="1" si="14"/>
        <v>2.1151830055132929E-2</v>
      </c>
      <c r="P175" s="70">
        <f t="shared" ca="1" si="17"/>
        <v>1.7125789200933411E-2</v>
      </c>
      <c r="Q175" s="73">
        <f ca="1">_xll.HLV5r3.Financial.Cache.GetValue(IRCurve2, M175)</f>
        <v>0.89264850600661239</v>
      </c>
      <c r="R175" s="74">
        <f t="shared" ca="1" si="18"/>
        <v>2.1151830055132929E-2</v>
      </c>
      <c r="S175" s="74">
        <f t="shared" ca="1" si="19"/>
        <v>1.7125789200933411E-2</v>
      </c>
      <c r="T175" s="75">
        <f t="shared" ca="1" si="15"/>
        <v>0</v>
      </c>
    </row>
    <row r="176" spans="13:20" x14ac:dyDescent="0.2">
      <c r="M176" s="68">
        <f t="shared" ca="1" si="16"/>
        <v>46083</v>
      </c>
      <c r="N176" s="69">
        <f ca="1">_xll.HLV5r3.Financial.Cache.GetValue(IRCurve1, M176)</f>
        <v>0.89192488460897745</v>
      </c>
      <c r="O176" s="70">
        <f t="shared" ca="1" si="14"/>
        <v>2.1151830055138716E-2</v>
      </c>
      <c r="P176" s="70">
        <f t="shared" ca="1" si="17"/>
        <v>1.7148961309559594E-2</v>
      </c>
      <c r="Q176" s="73">
        <f ca="1">_xll.HLV5r3.Financial.Cache.GetValue(IRCurve2, M176)</f>
        <v>0.89192488460897745</v>
      </c>
      <c r="R176" s="74">
        <f t="shared" ca="1" si="18"/>
        <v>2.1151830055138716E-2</v>
      </c>
      <c r="S176" s="74">
        <f t="shared" ca="1" si="19"/>
        <v>1.7148961309559594E-2</v>
      </c>
      <c r="T176" s="75">
        <f t="shared" ca="1" si="15"/>
        <v>0</v>
      </c>
    </row>
    <row r="177" spans="13:20" x14ac:dyDescent="0.2">
      <c r="M177" s="68">
        <f t="shared" ca="1" si="16"/>
        <v>46097</v>
      </c>
      <c r="N177" s="69">
        <f ca="1">_xll.HLV5r3.Financial.Cache.GetValue(IRCurve1, M177)</f>
        <v>0.8912018498116937</v>
      </c>
      <c r="O177" s="70">
        <f t="shared" ca="1" si="14"/>
        <v>2.1151830055138716E-2</v>
      </c>
      <c r="P177" s="70">
        <f t="shared" ca="1" si="17"/>
        <v>1.7171868594087196E-2</v>
      </c>
      <c r="Q177" s="73">
        <f ca="1">_xll.HLV5r3.Financial.Cache.GetValue(IRCurve2, M177)</f>
        <v>0.8912018498116937</v>
      </c>
      <c r="R177" s="74">
        <f t="shared" ca="1" si="18"/>
        <v>2.1151830055138716E-2</v>
      </c>
      <c r="S177" s="74">
        <f t="shared" ca="1" si="19"/>
        <v>1.7171868594087196E-2</v>
      </c>
      <c r="T177" s="75">
        <f t="shared" ca="1" si="15"/>
        <v>0</v>
      </c>
    </row>
    <row r="178" spans="13:20" x14ac:dyDescent="0.2">
      <c r="M178" s="68">
        <f t="shared" ca="1" si="16"/>
        <v>46111</v>
      </c>
      <c r="N178" s="69">
        <f ca="1">_xll.HLV5r3.Financial.Cache.GetValue(IRCurve1, M178)</f>
        <v>0.89047940113923629</v>
      </c>
      <c r="O178" s="70">
        <f t="shared" ca="1" si="14"/>
        <v>2.1151830055138716E-2</v>
      </c>
      <c r="P178" s="70">
        <f t="shared" ca="1" si="17"/>
        <v>1.7194515568563343E-2</v>
      </c>
      <c r="Q178" s="73">
        <f ca="1">_xll.HLV5r3.Financial.Cache.GetValue(IRCurve2, M178)</f>
        <v>0.89047940113923629</v>
      </c>
      <c r="R178" s="74">
        <f t="shared" ca="1" si="18"/>
        <v>2.1151830055138716E-2</v>
      </c>
      <c r="S178" s="74">
        <f t="shared" ca="1" si="19"/>
        <v>1.7194515568563343E-2</v>
      </c>
      <c r="T178" s="75">
        <f t="shared" ca="1" si="15"/>
        <v>0</v>
      </c>
    </row>
    <row r="179" spans="13:20" x14ac:dyDescent="0.2">
      <c r="M179" s="68">
        <f t="shared" ca="1" si="16"/>
        <v>46125</v>
      </c>
      <c r="N179" s="69">
        <f ca="1">_xll.HLV5r3.Financial.Cache.GetValue(IRCurve1, M179)</f>
        <v>0.88975753811646585</v>
      </c>
      <c r="O179" s="70">
        <f t="shared" ca="1" si="14"/>
        <v>2.1151830055132929E-2</v>
      </c>
      <c r="P179" s="70">
        <f t="shared" ca="1" si="17"/>
        <v>1.7216906645022807E-2</v>
      </c>
      <c r="Q179" s="73">
        <f ca="1">_xll.HLV5r3.Financial.Cache.GetValue(IRCurve2, M179)</f>
        <v>0.88975753811646585</v>
      </c>
      <c r="R179" s="74">
        <f t="shared" ca="1" si="18"/>
        <v>2.1151830055132929E-2</v>
      </c>
      <c r="S179" s="74">
        <f t="shared" ca="1" si="19"/>
        <v>1.7216906645022807E-2</v>
      </c>
      <c r="T179" s="75">
        <f t="shared" ca="1" si="15"/>
        <v>0</v>
      </c>
    </row>
    <row r="180" spans="13:20" x14ac:dyDescent="0.2">
      <c r="M180" s="68">
        <f t="shared" ca="1" si="16"/>
        <v>46139</v>
      </c>
      <c r="N180" s="69">
        <f ca="1">_xll.HLV5r3.Financial.Cache.GetValue(IRCurve1, M180)</f>
        <v>0.88903626026862803</v>
      </c>
      <c r="O180" s="70">
        <f t="shared" ca="1" si="14"/>
        <v>2.1151830055138716E-2</v>
      </c>
      <c r="P180" s="70">
        <f t="shared" ca="1" si="17"/>
        <v>1.7239046136353523E-2</v>
      </c>
      <c r="Q180" s="73">
        <f ca="1">_xll.HLV5r3.Financial.Cache.GetValue(IRCurve2, M180)</f>
        <v>0.88903626026862803</v>
      </c>
      <c r="R180" s="74">
        <f t="shared" ca="1" si="18"/>
        <v>2.1151830055138716E-2</v>
      </c>
      <c r="S180" s="74">
        <f t="shared" ca="1" si="19"/>
        <v>1.7239046136353523E-2</v>
      </c>
      <c r="T180" s="75">
        <f t="shared" ca="1" si="15"/>
        <v>0</v>
      </c>
    </row>
    <row r="181" spans="13:20" x14ac:dyDescent="0.2">
      <c r="M181" s="68">
        <f t="shared" ca="1" si="16"/>
        <v>46153</v>
      </c>
      <c r="N181" s="69">
        <f ca="1">_xll.HLV5r3.Financial.Cache.GetValue(IRCurve1, M181)</f>
        <v>0.88831556712135362</v>
      </c>
      <c r="O181" s="70">
        <f t="shared" ca="1" si="14"/>
        <v>2.1151830055138716E-2</v>
      </c>
      <c r="P181" s="70">
        <f t="shared" ca="1" si="17"/>
        <v>1.7260938259066008E-2</v>
      </c>
      <c r="Q181" s="73">
        <f ca="1">_xll.HLV5r3.Financial.Cache.GetValue(IRCurve2, M181)</f>
        <v>0.88831556712135362</v>
      </c>
      <c r="R181" s="74">
        <f t="shared" ca="1" si="18"/>
        <v>2.1151830055138716E-2</v>
      </c>
      <c r="S181" s="74">
        <f t="shared" ca="1" si="19"/>
        <v>1.7260938259066008E-2</v>
      </c>
      <c r="T181" s="75">
        <f t="shared" ca="1" si="15"/>
        <v>0</v>
      </c>
    </row>
    <row r="182" spans="13:20" x14ac:dyDescent="0.2">
      <c r="M182" s="68">
        <f t="shared" ca="1" si="16"/>
        <v>46167</v>
      </c>
      <c r="N182" s="69">
        <f ca="1">_xll.HLV5r3.Financial.Cache.GetValue(IRCurve1, M182)</f>
        <v>0.88759545820065777</v>
      </c>
      <c r="O182" s="70">
        <f t="shared" ca="1" si="14"/>
        <v>2.1151830055132929E-2</v>
      </c>
      <c r="P182" s="70">
        <f t="shared" ca="1" si="17"/>
        <v>1.7282587135970577E-2</v>
      </c>
      <c r="Q182" s="73">
        <f ca="1">_xll.HLV5r3.Financial.Cache.GetValue(IRCurve2, M182)</f>
        <v>0.88759545820065777</v>
      </c>
      <c r="R182" s="74">
        <f t="shared" ca="1" si="18"/>
        <v>2.1151830055132929E-2</v>
      </c>
      <c r="S182" s="74">
        <f t="shared" ca="1" si="19"/>
        <v>1.7282587135970577E-2</v>
      </c>
      <c r="T182" s="75">
        <f t="shared" ca="1" si="15"/>
        <v>0</v>
      </c>
    </row>
    <row r="183" spans="13:20" x14ac:dyDescent="0.2">
      <c r="M183" s="68">
        <f t="shared" ca="1" si="16"/>
        <v>46181</v>
      </c>
      <c r="N183" s="69">
        <f ca="1">_xll.HLV5r3.Financial.Cache.GetValue(IRCurve1, M183)</f>
        <v>0.88687593303293977</v>
      </c>
      <c r="O183" s="70">
        <f t="shared" ca="1" si="14"/>
        <v>2.1151830055138716E-2</v>
      </c>
      <c r="P183" s="70">
        <f t="shared" ca="1" si="17"/>
        <v>1.7303996798765719E-2</v>
      </c>
      <c r="Q183" s="73">
        <f ca="1">_xll.HLV5r3.Financial.Cache.GetValue(IRCurve2, M183)</f>
        <v>0.88687593303293977</v>
      </c>
      <c r="R183" s="74">
        <f t="shared" ca="1" si="18"/>
        <v>2.1151830055138716E-2</v>
      </c>
      <c r="S183" s="74">
        <f t="shared" ca="1" si="19"/>
        <v>1.7303996798765719E-2</v>
      </c>
      <c r="T183" s="75">
        <f t="shared" ca="1" si="15"/>
        <v>0</v>
      </c>
    </row>
    <row r="184" spans="13:20" x14ac:dyDescent="0.2">
      <c r="M184" s="68">
        <f t="shared" ca="1" si="16"/>
        <v>46195</v>
      </c>
      <c r="N184" s="69">
        <f ca="1">_xll.HLV5r3.Financial.Cache.GetValue(IRCurve1, M184)</f>
        <v>0.88615699114498314</v>
      </c>
      <c r="O184" s="70">
        <f t="shared" ca="1" si="14"/>
        <v>2.1151830055132929E-2</v>
      </c>
      <c r="P184" s="70">
        <f t="shared" ca="1" si="17"/>
        <v>1.7325171190541118E-2</v>
      </c>
      <c r="Q184" s="73">
        <f ca="1">_xll.HLV5r3.Financial.Cache.GetValue(IRCurve2, M184)</f>
        <v>0.88615699114498314</v>
      </c>
      <c r="R184" s="74">
        <f t="shared" ca="1" si="18"/>
        <v>2.1151830055132929E-2</v>
      </c>
      <c r="S184" s="74">
        <f t="shared" ca="1" si="19"/>
        <v>1.7325171190541118E-2</v>
      </c>
      <c r="T184" s="75">
        <f t="shared" ca="1" si="15"/>
        <v>0</v>
      </c>
    </row>
    <row r="185" spans="13:20" x14ac:dyDescent="0.2">
      <c r="M185" s="68">
        <f t="shared" ca="1" si="16"/>
        <v>46209</v>
      </c>
      <c r="N185" s="69">
        <f ca="1">_xll.HLV5r3.Financial.Cache.GetValue(IRCurve1, M185)</f>
        <v>0.88543863206395479</v>
      </c>
      <c r="O185" s="70">
        <f t="shared" ca="1" si="14"/>
        <v>2.1151830055132929E-2</v>
      </c>
      <c r="P185" s="70">
        <f t="shared" ca="1" si="17"/>
        <v>1.7346114168198746E-2</v>
      </c>
      <c r="Q185" s="73">
        <f ca="1">_xll.HLV5r3.Financial.Cache.GetValue(IRCurve2, M185)</f>
        <v>0.88543863206395479</v>
      </c>
      <c r="R185" s="74">
        <f t="shared" ca="1" si="18"/>
        <v>2.1151830055132929E-2</v>
      </c>
      <c r="S185" s="74">
        <f t="shared" ca="1" si="19"/>
        <v>1.7346114168198746E-2</v>
      </c>
      <c r="T185" s="75">
        <f t="shared" ca="1" si="15"/>
        <v>0</v>
      </c>
    </row>
    <row r="186" spans="13:20" x14ac:dyDescent="0.2">
      <c r="M186" s="68">
        <f t="shared" ca="1" si="16"/>
        <v>46223</v>
      </c>
      <c r="N186" s="69">
        <f ca="1">_xll.HLV5r3.Financial.Cache.GetValue(IRCurve1, M186)</f>
        <v>0.88472085531740485</v>
      </c>
      <c r="O186" s="70">
        <f t="shared" ca="1" si="14"/>
        <v>2.1151830055138716E-2</v>
      </c>
      <c r="P186" s="70">
        <f t="shared" ca="1" si="17"/>
        <v>1.7366829504794894E-2</v>
      </c>
      <c r="Q186" s="73">
        <f ca="1">_xll.HLV5r3.Financial.Cache.GetValue(IRCurve2, M186)</f>
        <v>0.88472085531740485</v>
      </c>
      <c r="R186" s="74">
        <f t="shared" ca="1" si="18"/>
        <v>2.1151830055138716E-2</v>
      </c>
      <c r="S186" s="74">
        <f t="shared" ca="1" si="19"/>
        <v>1.7366829504794894E-2</v>
      </c>
      <c r="T186" s="75">
        <f t="shared" ca="1" si="15"/>
        <v>0</v>
      </c>
    </row>
    <row r="187" spans="13:20" x14ac:dyDescent="0.2">
      <c r="M187" s="68">
        <f t="shared" ca="1" si="16"/>
        <v>46237</v>
      </c>
      <c r="N187" s="69">
        <f ca="1">_xll.HLV5r3.Financial.Cache.GetValue(IRCurve1, M187)</f>
        <v>0.88400366043326661</v>
      </c>
      <c r="O187" s="70">
        <f t="shared" ref="O187:O200" ca="1" si="20">(N186/N187-1)*365/(M187-M186)</f>
        <v>2.1151830055138716E-2</v>
      </c>
      <c r="P187" s="70">
        <f t="shared" ca="1" si="17"/>
        <v>1.738732089180622E-2</v>
      </c>
      <c r="Q187" s="73">
        <f ca="1">_xll.HLV5r3.Financial.Cache.GetValue(IRCurve2, M187)</f>
        <v>0.88400366043326661</v>
      </c>
      <c r="R187" s="74">
        <f t="shared" ca="1" si="18"/>
        <v>2.1151830055138716E-2</v>
      </c>
      <c r="S187" s="74">
        <f t="shared" ca="1" si="19"/>
        <v>1.738732089180622E-2</v>
      </c>
      <c r="T187" s="75">
        <f t="shared" ca="1" si="15"/>
        <v>0</v>
      </c>
    </row>
    <row r="188" spans="13:20" x14ac:dyDescent="0.2">
      <c r="M188" s="68">
        <f t="shared" ca="1" si="16"/>
        <v>46251</v>
      </c>
      <c r="N188" s="69">
        <f ca="1">_xll.HLV5r3.Financial.Cache.GetValue(IRCurve1, M188)</f>
        <v>0.88328704693985605</v>
      </c>
      <c r="O188" s="70">
        <f t="shared" ca="1" si="20"/>
        <v>2.1151830055138716E-2</v>
      </c>
      <c r="P188" s="70">
        <f t="shared" ca="1" si="17"/>
        <v>1.7407591941322794E-2</v>
      </c>
      <c r="Q188" s="73">
        <f ca="1">_xll.HLV5r3.Financial.Cache.GetValue(IRCurve2, M188)</f>
        <v>0.88328704693985605</v>
      </c>
      <c r="R188" s="74">
        <f t="shared" ca="1" si="18"/>
        <v>2.1151830055138716E-2</v>
      </c>
      <c r="S188" s="74">
        <f t="shared" ca="1" si="19"/>
        <v>1.7407591941322794E-2</v>
      </c>
      <c r="T188" s="75">
        <f t="shared" ca="1" si="15"/>
        <v>0</v>
      </c>
    </row>
    <row r="189" spans="13:20" x14ac:dyDescent="0.2">
      <c r="M189" s="68">
        <f t="shared" ca="1" si="16"/>
        <v>46265</v>
      </c>
      <c r="N189" s="69">
        <f ca="1">_xll.HLV5r3.Financial.Cache.GetValue(IRCurve1, M189)</f>
        <v>0.88257101436587149</v>
      </c>
      <c r="O189" s="70">
        <f t="shared" ca="1" si="20"/>
        <v>2.1151830055132929E-2</v>
      </c>
      <c r="P189" s="70">
        <f t="shared" ca="1" si="17"/>
        <v>1.7427646188170734E-2</v>
      </c>
      <c r="Q189" s="73">
        <f ca="1">_xll.HLV5r3.Financial.Cache.GetValue(IRCurve2, M189)</f>
        <v>0.88257101436587149</v>
      </c>
      <c r="R189" s="74">
        <f t="shared" ca="1" si="18"/>
        <v>2.1151830055132929E-2</v>
      </c>
      <c r="S189" s="74">
        <f t="shared" ca="1" si="19"/>
        <v>1.7427646188170734E-2</v>
      </c>
      <c r="T189" s="75">
        <f t="shared" ca="1" si="15"/>
        <v>0</v>
      </c>
    </row>
    <row r="190" spans="13:20" x14ac:dyDescent="0.2">
      <c r="M190" s="68">
        <f t="shared" ca="1" si="16"/>
        <v>46279</v>
      </c>
      <c r="N190" s="69">
        <f ca="1">_xll.HLV5r3.Financial.Cache.GetValue(IRCurve1, M190)</f>
        <v>0.88185556224039308</v>
      </c>
      <c r="O190" s="70">
        <f t="shared" ca="1" si="20"/>
        <v>2.1151830055138716E-2</v>
      </c>
      <c r="P190" s="70">
        <f t="shared" ca="1" si="17"/>
        <v>1.7447487091967119E-2</v>
      </c>
      <c r="Q190" s="73">
        <f ca="1">_xll.HLV5r3.Financial.Cache.GetValue(IRCurve2, M190)</f>
        <v>0.88185556224039308</v>
      </c>
      <c r="R190" s="74">
        <f t="shared" ca="1" si="18"/>
        <v>2.1151830055138716E-2</v>
      </c>
      <c r="S190" s="74">
        <f t="shared" ca="1" si="19"/>
        <v>1.7447487091967119E-2</v>
      </c>
      <c r="T190" s="75">
        <f t="shared" ca="1" si="15"/>
        <v>0</v>
      </c>
    </row>
    <row r="191" spans="13:20" x14ac:dyDescent="0.2">
      <c r="M191" s="68">
        <f t="shared" ca="1" si="16"/>
        <v>46293</v>
      </c>
      <c r="N191" s="69">
        <f ca="1">_xll.HLV5r3.Financial.Cache.GetValue(IRCurve1, M191)</f>
        <v>0.88114069009288309</v>
      </c>
      <c r="O191" s="70">
        <f t="shared" ca="1" si="20"/>
        <v>2.1151830055138716E-2</v>
      </c>
      <c r="P191" s="70">
        <f t="shared" ca="1" si="17"/>
        <v>1.746711803910956E-2</v>
      </c>
      <c r="Q191" s="73">
        <f ca="1">_xll.HLV5r3.Financial.Cache.GetValue(IRCurve2, M191)</f>
        <v>0.88114069009288309</v>
      </c>
      <c r="R191" s="74">
        <f t="shared" ca="1" si="18"/>
        <v>2.1151830055138716E-2</v>
      </c>
      <c r="S191" s="74">
        <f t="shared" ca="1" si="19"/>
        <v>1.746711803910956E-2</v>
      </c>
      <c r="T191" s="75">
        <f t="shared" ca="1" si="15"/>
        <v>0</v>
      </c>
    </row>
    <row r="192" spans="13:20" x14ac:dyDescent="0.2">
      <c r="M192" s="68">
        <f t="shared" ca="1" si="16"/>
        <v>46307</v>
      </c>
      <c r="N192" s="69">
        <f ca="1">_xll.HLV5r3.Financial.Cache.GetValue(IRCurve1, M192)</f>
        <v>0.88042639745318507</v>
      </c>
      <c r="O192" s="70">
        <f t="shared" ca="1" si="20"/>
        <v>2.1151830055132929E-2</v>
      </c>
      <c r="P192" s="70">
        <f t="shared" ca="1" si="17"/>
        <v>1.7486542344703128E-2</v>
      </c>
      <c r="Q192" s="73">
        <f ca="1">_xll.HLV5r3.Financial.Cache.GetValue(IRCurve2, M192)</f>
        <v>0.88042639745318507</v>
      </c>
      <c r="R192" s="74">
        <f t="shared" ca="1" si="18"/>
        <v>2.1151830055132929E-2</v>
      </c>
      <c r="S192" s="74">
        <f t="shared" ca="1" si="19"/>
        <v>1.7486542344703128E-2</v>
      </c>
      <c r="T192" s="75">
        <f t="shared" ca="1" si="15"/>
        <v>0</v>
      </c>
    </row>
    <row r="193" spans="13:20" x14ac:dyDescent="0.2">
      <c r="M193" s="68">
        <f t="shared" ca="1" si="16"/>
        <v>46321</v>
      </c>
      <c r="N193" s="69">
        <f ca="1">_xll.HLV5r3.Financial.Cache.GetValue(IRCurve1, M193)</f>
        <v>0.87971268385152357</v>
      </c>
      <c r="O193" s="70">
        <f t="shared" ca="1" si="20"/>
        <v>2.1151830055138716E-2</v>
      </c>
      <c r="P193" s="70">
        <f t="shared" ca="1" si="17"/>
        <v>1.7505763254426609E-2</v>
      </c>
      <c r="Q193" s="73">
        <f ca="1">_xll.HLV5r3.Financial.Cache.GetValue(IRCurve2, M193)</f>
        <v>0.87971268385152357</v>
      </c>
      <c r="R193" s="74">
        <f t="shared" ca="1" si="18"/>
        <v>2.1151830055138716E-2</v>
      </c>
      <c r="S193" s="74">
        <f t="shared" ca="1" si="19"/>
        <v>1.7505763254426609E-2</v>
      </c>
      <c r="T193" s="75">
        <f t="shared" ca="1" si="15"/>
        <v>0</v>
      </c>
    </row>
    <row r="194" spans="13:20" x14ac:dyDescent="0.2">
      <c r="M194" s="68">
        <f t="shared" ca="1" si="16"/>
        <v>46335</v>
      </c>
      <c r="N194" s="69">
        <f ca="1">_xll.HLV5r3.Financial.Cache.GetValue(IRCurve1, M194)</f>
        <v>0.87899954881850406</v>
      </c>
      <c r="O194" s="70">
        <f t="shared" ca="1" si="20"/>
        <v>2.1151830055138716E-2</v>
      </c>
      <c r="P194" s="70">
        <f t="shared" ca="1" si="17"/>
        <v>1.7524783946340484E-2</v>
      </c>
      <c r="Q194" s="73">
        <f ca="1">_xll.HLV5r3.Financial.Cache.GetValue(IRCurve2, M194)</f>
        <v>0.87899954881850406</v>
      </c>
      <c r="R194" s="74">
        <f t="shared" ca="1" si="18"/>
        <v>2.1151830055138716E-2</v>
      </c>
      <c r="S194" s="74">
        <f t="shared" ca="1" si="19"/>
        <v>1.7524783946340484E-2</v>
      </c>
      <c r="T194" s="75">
        <f t="shared" ca="1" si="15"/>
        <v>0</v>
      </c>
    </row>
    <row r="195" spans="13:20" x14ac:dyDescent="0.2">
      <c r="M195" s="68">
        <f t="shared" ca="1" si="16"/>
        <v>46349</v>
      </c>
      <c r="N195" s="69">
        <f ca="1">_xll.HLV5r3.Financial.Cache.GetValue(IRCurve1, M195)</f>
        <v>0.87828699188511261</v>
      </c>
      <c r="O195" s="70">
        <f t="shared" ca="1" si="20"/>
        <v>2.1151830055138716E-2</v>
      </c>
      <c r="P195" s="70">
        <f t="shared" ca="1" si="17"/>
        <v>1.7543607532638665E-2</v>
      </c>
      <c r="Q195" s="73">
        <f ca="1">_xll.HLV5r3.Financial.Cache.GetValue(IRCurve2, M195)</f>
        <v>0.87828699188511261</v>
      </c>
      <c r="R195" s="74">
        <f t="shared" ca="1" si="18"/>
        <v>2.1151830055138716E-2</v>
      </c>
      <c r="S195" s="74">
        <f t="shared" ca="1" si="19"/>
        <v>1.7543607532638665E-2</v>
      </c>
      <c r="T195" s="75">
        <f t="shared" ref="T195:T258" ca="1" si="21">S195-P195</f>
        <v>0</v>
      </c>
    </row>
    <row r="196" spans="13:20" x14ac:dyDescent="0.2">
      <c r="M196" s="68">
        <f t="shared" ref="M196:M199" ca="1" si="22">M195+14</f>
        <v>46363</v>
      </c>
      <c r="N196" s="69">
        <f ca="1">_xll.HLV5r3.Financial.Cache.GetValue(IRCurve1, M196)</f>
        <v>0.87757501258271542</v>
      </c>
      <c r="O196" s="70">
        <f t="shared" ca="1" si="20"/>
        <v>2.1151830055138716E-2</v>
      </c>
      <c r="P196" s="70">
        <f t="shared" ref="P196:P259" ca="1" si="23">-LN(N196)/(M196-$M$2)*365.25</f>
        <v>1.7562237061346145E-2</v>
      </c>
      <c r="Q196" s="73">
        <f ca="1">_xll.HLV5r3.Financial.Cache.GetValue(IRCurve2, M196)</f>
        <v>0.87757501258271542</v>
      </c>
      <c r="R196" s="74">
        <f t="shared" ref="R196:R259" ca="1" si="24">(Q195/Q196-1)*365/(M196-M195)</f>
        <v>2.1151830055138716E-2</v>
      </c>
      <c r="S196" s="74">
        <f t="shared" ref="S196:S259" ca="1" si="25">-LN(Q196)/(M196-$M$2)*365.25</f>
        <v>1.7562237061346145E-2</v>
      </c>
      <c r="T196" s="75">
        <f t="shared" ca="1" si="21"/>
        <v>0</v>
      </c>
    </row>
    <row r="197" spans="13:20" x14ac:dyDescent="0.2">
      <c r="M197" s="68">
        <f t="shared" ca="1" si="22"/>
        <v>46377</v>
      </c>
      <c r="N197" s="69">
        <f ca="1">_xll.HLV5r3.Financial.Cache.GetValue(IRCurve1, M197)</f>
        <v>0.87686361044305861</v>
      </c>
      <c r="O197" s="70">
        <f t="shared" ca="1" si="20"/>
        <v>2.1151830055132929E-2</v>
      </c>
      <c r="P197" s="70">
        <f t="shared" ca="1" si="23"/>
        <v>1.7580675517964307E-2</v>
      </c>
      <c r="Q197" s="73">
        <f ca="1">_xll.HLV5r3.Financial.Cache.GetValue(IRCurve2, M197)</f>
        <v>0.87686361044305861</v>
      </c>
      <c r="R197" s="74">
        <f t="shared" ca="1" si="24"/>
        <v>2.1151830055132929E-2</v>
      </c>
      <c r="S197" s="74">
        <f t="shared" ca="1" si="25"/>
        <v>1.7580675517964307E-2</v>
      </c>
      <c r="T197" s="75">
        <f t="shared" ca="1" si="21"/>
        <v>0</v>
      </c>
    </row>
    <row r="198" spans="13:20" x14ac:dyDescent="0.2">
      <c r="M198" s="68">
        <f t="shared" ca="1" si="22"/>
        <v>46391</v>
      </c>
      <c r="N198" s="69">
        <f ca="1">_xll.HLV5r3.Financial.Cache.GetValue(IRCurve1, M198)</f>
        <v>0.87615278499826776</v>
      </c>
      <c r="O198" s="70">
        <f t="shared" ca="1" si="20"/>
        <v>2.1151830055138716E-2</v>
      </c>
      <c r="P198" s="70">
        <f t="shared" ca="1" si="23"/>
        <v>1.7598925827065966E-2</v>
      </c>
      <c r="Q198" s="73">
        <f ca="1">_xll.HLV5r3.Financial.Cache.GetValue(IRCurve2, M198)</f>
        <v>0.87615278499826776</v>
      </c>
      <c r="R198" s="74">
        <f t="shared" ca="1" si="24"/>
        <v>2.1151830055138716E-2</v>
      </c>
      <c r="S198" s="74">
        <f t="shared" ca="1" si="25"/>
        <v>1.7598925827065966E-2</v>
      </c>
      <c r="T198" s="75">
        <f t="shared" ca="1" si="21"/>
        <v>0</v>
      </c>
    </row>
    <row r="199" spans="13:20" x14ac:dyDescent="0.2">
      <c r="M199" s="68">
        <f t="shared" ca="1" si="22"/>
        <v>46405</v>
      </c>
      <c r="N199" s="69">
        <f ca="1">_xll.HLV5r3.Financial.Cache.GetValue(IRCurve1, M199)</f>
        <v>0.87544253578084796</v>
      </c>
      <c r="O199" s="70">
        <f t="shared" ca="1" si="20"/>
        <v>2.1151830055132929E-2</v>
      </c>
      <c r="P199" s="70">
        <f t="shared" ca="1" si="23"/>
        <v>1.7616990853841712E-2</v>
      </c>
      <c r="Q199" s="73">
        <f ca="1">_xll.HLV5r3.Financial.Cache.GetValue(IRCurve2, M199)</f>
        <v>0.87544253578084796</v>
      </c>
      <c r="R199" s="74">
        <f t="shared" ca="1" si="24"/>
        <v>2.1151830055132929E-2</v>
      </c>
      <c r="S199" s="74">
        <f t="shared" ca="1" si="25"/>
        <v>1.7616990853841712E-2</v>
      </c>
      <c r="T199" s="75">
        <f t="shared" ca="1" si="21"/>
        <v>0</v>
      </c>
    </row>
    <row r="200" spans="13:20" x14ac:dyDescent="0.2">
      <c r="M200" s="68">
        <f ca="1">M199+30</f>
        <v>46435</v>
      </c>
      <c r="N200" s="69">
        <f ca="1">_xll.HLV5r3.Financial.Cache.GetValue(IRCurve1, M200)</f>
        <v>0.87392251135791021</v>
      </c>
      <c r="O200" s="70">
        <f t="shared" ca="1" si="20"/>
        <v>2.1161636459438249E-2</v>
      </c>
      <c r="P200" s="70">
        <f t="shared" ca="1" si="23"/>
        <v>1.7655090695104778E-2</v>
      </c>
      <c r="Q200" s="73">
        <f ca="1">_xll.HLV5r3.Financial.Cache.GetValue(IRCurve2, M200)</f>
        <v>0.87392251135791021</v>
      </c>
      <c r="R200" s="74">
        <f t="shared" ca="1" si="24"/>
        <v>2.1161636459438249E-2</v>
      </c>
      <c r="S200" s="74">
        <f t="shared" ca="1" si="25"/>
        <v>1.7655090695104778E-2</v>
      </c>
      <c r="T200" s="75">
        <f t="shared" ca="1" si="21"/>
        <v>0</v>
      </c>
    </row>
    <row r="201" spans="13:20" x14ac:dyDescent="0.2">
      <c r="M201" s="68">
        <f t="shared" ref="M201:M264" ca="1" si="26">M200+30</f>
        <v>46465</v>
      </c>
      <c r="N201" s="69">
        <f ca="1">_xll.HLV5r3.Financial.Cache.GetValue(IRCurve1, M201)</f>
        <v>0.87240512614217558</v>
      </c>
      <c r="O201" s="70">
        <f t="shared" ref="O201:O264" ca="1" si="27">(N200/N201-1)*365/(M201-M200)</f>
        <v>2.1161636459438249E-2</v>
      </c>
      <c r="P201" s="70">
        <f t="shared" ca="1" si="23"/>
        <v>1.7692379326120933E-2</v>
      </c>
      <c r="Q201" s="73">
        <f ca="1">_xll.HLV5r3.Financial.Cache.GetValue(IRCurve2, M201)</f>
        <v>0.87240512614217558</v>
      </c>
      <c r="R201" s="74">
        <f t="shared" ca="1" si="24"/>
        <v>2.1161636459438249E-2</v>
      </c>
      <c r="S201" s="74">
        <f t="shared" ca="1" si="25"/>
        <v>1.7692379326120933E-2</v>
      </c>
      <c r="T201" s="75">
        <f t="shared" ca="1" si="21"/>
        <v>0</v>
      </c>
    </row>
    <row r="202" spans="13:20" x14ac:dyDescent="0.2">
      <c r="M202" s="68">
        <f t="shared" ca="1" si="26"/>
        <v>46495</v>
      </c>
      <c r="N202" s="69">
        <f ca="1">_xll.HLV5r3.Financial.Cache.GetValue(IRCurve1, M202)</f>
        <v>0.87089037555120796</v>
      </c>
      <c r="O202" s="70">
        <f t="shared" ca="1" si="27"/>
        <v>2.1161636459438249E-2</v>
      </c>
      <c r="P202" s="70">
        <f t="shared" ca="1" si="23"/>
        <v>1.7728882382045466E-2</v>
      </c>
      <c r="Q202" s="73">
        <f ca="1">_xll.HLV5r3.Financial.Cache.GetValue(IRCurve2, M202)</f>
        <v>0.87089037555120796</v>
      </c>
      <c r="R202" s="74">
        <f t="shared" ca="1" si="24"/>
        <v>2.1161636459438249E-2</v>
      </c>
      <c r="S202" s="74">
        <f t="shared" ca="1" si="25"/>
        <v>1.7728882382045466E-2</v>
      </c>
      <c r="T202" s="75">
        <f t="shared" ca="1" si="21"/>
        <v>0</v>
      </c>
    </row>
    <row r="203" spans="13:20" x14ac:dyDescent="0.2">
      <c r="M203" s="68">
        <f t="shared" ca="1" si="26"/>
        <v>46525</v>
      </c>
      <c r="N203" s="69">
        <f ca="1">_xll.HLV5r3.Financial.Cache.GetValue(IRCurve1, M203)</f>
        <v>0.8693782550105279</v>
      </c>
      <c r="O203" s="70">
        <f t="shared" ca="1" si="27"/>
        <v>2.1161636459438249E-2</v>
      </c>
      <c r="P203" s="70">
        <f t="shared" ca="1" si="23"/>
        <v>1.7764624429159888E-2</v>
      </c>
      <c r="Q203" s="73">
        <f ca="1">_xll.HLV5r3.Financial.Cache.GetValue(IRCurve2, M203)</f>
        <v>0.8693782550105279</v>
      </c>
      <c r="R203" s="74">
        <f t="shared" ca="1" si="24"/>
        <v>2.1161636459438249E-2</v>
      </c>
      <c r="S203" s="74">
        <f t="shared" ca="1" si="25"/>
        <v>1.7764624429159888E-2</v>
      </c>
      <c r="T203" s="75">
        <f t="shared" ca="1" si="21"/>
        <v>0</v>
      </c>
    </row>
    <row r="204" spans="13:20" x14ac:dyDescent="0.2">
      <c r="M204" s="68">
        <f t="shared" ca="1" si="26"/>
        <v>46555</v>
      </c>
      <c r="N204" s="69">
        <f ca="1">_xll.HLV5r3.Financial.Cache.GetValue(IRCurve1, M204)</f>
        <v>0.86786875995359847</v>
      </c>
      <c r="O204" s="70">
        <f t="shared" ca="1" si="27"/>
        <v>2.1161636459438249E-2</v>
      </c>
      <c r="P204" s="70">
        <f t="shared" ca="1" si="23"/>
        <v>1.779962902000647E-2</v>
      </c>
      <c r="Q204" s="73">
        <f ca="1">_xll.HLV5r3.Financial.Cache.GetValue(IRCurve2, M204)</f>
        <v>0.86786875995359847</v>
      </c>
      <c r="R204" s="74">
        <f t="shared" ca="1" si="24"/>
        <v>2.1161636459438249E-2</v>
      </c>
      <c r="S204" s="74">
        <f t="shared" ca="1" si="25"/>
        <v>1.779962902000647E-2</v>
      </c>
      <c r="T204" s="75">
        <f t="shared" ca="1" si="21"/>
        <v>0</v>
      </c>
    </row>
    <row r="205" spans="13:20" x14ac:dyDescent="0.2">
      <c r="M205" s="68">
        <f t="shared" ca="1" si="26"/>
        <v>46585</v>
      </c>
      <c r="N205" s="69">
        <f ca="1">_xll.HLV5r3.Financial.Cache.GetValue(IRCurve1, M205)</f>
        <v>0.86636188582181151</v>
      </c>
      <c r="O205" s="70">
        <f t="shared" ca="1" si="27"/>
        <v>2.1161636459438249E-2</v>
      </c>
      <c r="P205" s="70">
        <f t="shared" ca="1" si="23"/>
        <v>1.7833918745144818E-2</v>
      </c>
      <c r="Q205" s="73">
        <f ca="1">_xll.HLV5r3.Financial.Cache.GetValue(IRCurve2, M205)</f>
        <v>0.86636188582181151</v>
      </c>
      <c r="R205" s="74">
        <f t="shared" ca="1" si="24"/>
        <v>2.1161636459438249E-2</v>
      </c>
      <c r="S205" s="74">
        <f t="shared" ca="1" si="25"/>
        <v>1.7833918745144818E-2</v>
      </c>
      <c r="T205" s="75">
        <f t="shared" ca="1" si="21"/>
        <v>0</v>
      </c>
    </row>
    <row r="206" spans="13:20" x14ac:dyDescent="0.2">
      <c r="M206" s="68">
        <f t="shared" ca="1" si="26"/>
        <v>46615</v>
      </c>
      <c r="N206" s="69">
        <f ca="1">_xll.HLV5r3.Financial.Cache.GetValue(IRCurve1, M206)</f>
        <v>0.86485762806447397</v>
      </c>
      <c r="O206" s="70">
        <f t="shared" ca="1" si="27"/>
        <v>2.1161636459438249E-2</v>
      </c>
      <c r="P206" s="70">
        <f t="shared" ca="1" si="23"/>
        <v>1.7867515281769598E-2</v>
      </c>
      <c r="Q206" s="73">
        <f ca="1">_xll.HLV5r3.Financial.Cache.GetValue(IRCurve2, M206)</f>
        <v>0.86485762806447397</v>
      </c>
      <c r="R206" s="74">
        <f t="shared" ca="1" si="24"/>
        <v>2.1161636459438249E-2</v>
      </c>
      <c r="S206" s="74">
        <f t="shared" ca="1" si="25"/>
        <v>1.7867515281769598E-2</v>
      </c>
      <c r="T206" s="75">
        <f t="shared" ca="1" si="21"/>
        <v>0</v>
      </c>
    </row>
    <row r="207" spans="13:20" x14ac:dyDescent="0.2">
      <c r="M207" s="68">
        <f t="shared" ca="1" si="26"/>
        <v>46645</v>
      </c>
      <c r="N207" s="69">
        <f ca="1">_xll.HLV5r3.Financial.Cache.GetValue(IRCurve1, M207)</f>
        <v>0.86335598213879428</v>
      </c>
      <c r="O207" s="70">
        <f t="shared" ca="1" si="27"/>
        <v>2.1161636459438249E-2</v>
      </c>
      <c r="P207" s="70">
        <f t="shared" ca="1" si="23"/>
        <v>1.7900439439409221E-2</v>
      </c>
      <c r="Q207" s="73">
        <f ca="1">_xll.HLV5r3.Financial.Cache.GetValue(IRCurve2, M207)</f>
        <v>0.86335598213879428</v>
      </c>
      <c r="R207" s="74">
        <f t="shared" ca="1" si="24"/>
        <v>2.1161636459438249E-2</v>
      </c>
      <c r="S207" s="74">
        <f t="shared" ca="1" si="25"/>
        <v>1.7900439439409221E-2</v>
      </c>
      <c r="T207" s="75">
        <f t="shared" ca="1" si="21"/>
        <v>0</v>
      </c>
    </row>
    <row r="208" spans="13:20" x14ac:dyDescent="0.2">
      <c r="M208" s="68">
        <f t="shared" ca="1" si="26"/>
        <v>46675</v>
      </c>
      <c r="N208" s="69">
        <f ca="1">_xll.HLV5r3.Financial.Cache.GetValue(IRCurve1, M208)</f>
        <v>0.8618569435098683</v>
      </c>
      <c r="O208" s="70">
        <f t="shared" ca="1" si="27"/>
        <v>2.1161636459438249E-2</v>
      </c>
      <c r="P208" s="70">
        <f t="shared" ca="1" si="23"/>
        <v>1.7932711202908038E-2</v>
      </c>
      <c r="Q208" s="73">
        <f ca="1">_xll.HLV5r3.Financial.Cache.GetValue(IRCurve2, M208)</f>
        <v>0.8618569435098683</v>
      </c>
      <c r="R208" s="74">
        <f t="shared" ca="1" si="24"/>
        <v>2.1161636459438249E-2</v>
      </c>
      <c r="S208" s="74">
        <f t="shared" ca="1" si="25"/>
        <v>1.7932711202908038E-2</v>
      </c>
      <c r="T208" s="75">
        <f t="shared" ca="1" si="21"/>
        <v>0</v>
      </c>
    </row>
    <row r="209" spans="13:20" x14ac:dyDescent="0.2">
      <c r="M209" s="68">
        <f t="shared" ca="1" si="26"/>
        <v>46705</v>
      </c>
      <c r="N209" s="69">
        <f ca="1">_xll.HLV5r3.Financial.Cache.GetValue(IRCurve1, M209)</f>
        <v>0.86036050765066607</v>
      </c>
      <c r="O209" s="70">
        <f t="shared" ca="1" si="27"/>
        <v>2.1161636459438249E-2</v>
      </c>
      <c r="P209" s="70">
        <f t="shared" ca="1" si="23"/>
        <v>1.7964349772878405E-2</v>
      </c>
      <c r="Q209" s="73">
        <f ca="1">_xll.HLV5r3.Financial.Cache.GetValue(IRCurve2, M209)</f>
        <v>0.86036050765066607</v>
      </c>
      <c r="R209" s="74">
        <f t="shared" ca="1" si="24"/>
        <v>2.1161636459438249E-2</v>
      </c>
      <c r="S209" s="74">
        <f t="shared" ca="1" si="25"/>
        <v>1.7964349772878405E-2</v>
      </c>
      <c r="T209" s="75">
        <f t="shared" ca="1" si="21"/>
        <v>0</v>
      </c>
    </row>
    <row r="210" spans="13:20" x14ac:dyDescent="0.2">
      <c r="M210" s="68">
        <f t="shared" ca="1" si="26"/>
        <v>46735</v>
      </c>
      <c r="N210" s="69">
        <f ca="1">_xll.HLV5r3.Financial.Cache.GetValue(IRCurve1, M210)</f>
        <v>0.85886667004201744</v>
      </c>
      <c r="O210" s="70">
        <f t="shared" ca="1" si="27"/>
        <v>2.1161636459438249E-2</v>
      </c>
      <c r="P210" s="70">
        <f t="shared" ca="1" si="23"/>
        <v>1.799537360379496E-2</v>
      </c>
      <c r="Q210" s="73">
        <f ca="1">_xll.HLV5r3.Financial.Cache.GetValue(IRCurve2, M210)</f>
        <v>0.85886667004201744</v>
      </c>
      <c r="R210" s="74">
        <f t="shared" ca="1" si="24"/>
        <v>2.1161636459438249E-2</v>
      </c>
      <c r="S210" s="74">
        <f t="shared" ca="1" si="25"/>
        <v>1.799537360379496E-2</v>
      </c>
      <c r="T210" s="75">
        <f t="shared" ca="1" si="21"/>
        <v>0</v>
      </c>
    </row>
    <row r="211" spans="13:20" x14ac:dyDescent="0.2">
      <c r="M211" s="68">
        <f t="shared" ca="1" si="26"/>
        <v>46765</v>
      </c>
      <c r="N211" s="69">
        <f ca="1">_xll.HLV5r3.Financial.Cache.GetValue(IRCurve1, M211)</f>
        <v>0.85737542617259932</v>
      </c>
      <c r="O211" s="70">
        <f t="shared" ca="1" si="27"/>
        <v>2.1161636459438249E-2</v>
      </c>
      <c r="P211" s="70">
        <f t="shared" ca="1" si="23"/>
        <v>1.8025800439889515E-2</v>
      </c>
      <c r="Q211" s="73">
        <f ca="1">_xll.HLV5r3.Financial.Cache.GetValue(IRCurve2, M211)</f>
        <v>0.85737542617259932</v>
      </c>
      <c r="R211" s="74">
        <f t="shared" ca="1" si="24"/>
        <v>2.1161636459438249E-2</v>
      </c>
      <c r="S211" s="74">
        <f t="shared" ca="1" si="25"/>
        <v>1.8025800439889515E-2</v>
      </c>
      <c r="T211" s="75">
        <f t="shared" ca="1" si="21"/>
        <v>0</v>
      </c>
    </row>
    <row r="212" spans="13:20" x14ac:dyDescent="0.2">
      <c r="M212" s="68">
        <f t="shared" ca="1" si="26"/>
        <v>46795</v>
      </c>
      <c r="N212" s="69">
        <f ca="1">_xll.HLV5r3.Financial.Cache.GetValue(IRCurve1, M212)</f>
        <v>0.85588677153892123</v>
      </c>
      <c r="O212" s="70">
        <f t="shared" ca="1" si="27"/>
        <v>2.1161636459438249E-2</v>
      </c>
      <c r="P212" s="70">
        <f t="shared" ca="1" si="23"/>
        <v>1.805564734899371E-2</v>
      </c>
      <c r="Q212" s="73">
        <f ca="1">_xll.HLV5r3.Financial.Cache.GetValue(IRCurve2, M212)</f>
        <v>0.85588677153892123</v>
      </c>
      <c r="R212" s="74">
        <f t="shared" ca="1" si="24"/>
        <v>2.1161636459438249E-2</v>
      </c>
      <c r="S212" s="74">
        <f t="shared" ca="1" si="25"/>
        <v>1.805564734899371E-2</v>
      </c>
      <c r="T212" s="75">
        <f t="shared" ca="1" si="21"/>
        <v>0</v>
      </c>
    </row>
    <row r="213" spans="13:20" x14ac:dyDescent="0.2">
      <c r="M213" s="68">
        <f t="shared" ca="1" si="26"/>
        <v>46825</v>
      </c>
      <c r="N213" s="69">
        <f ca="1">_xll.HLV5r3.Financial.Cache.GetValue(IRCurve1, M213)</f>
        <v>0.85440070164531245</v>
      </c>
      <c r="O213" s="70">
        <f t="shared" ca="1" si="27"/>
        <v>2.1161636459438249E-2</v>
      </c>
      <c r="P213" s="70">
        <f t="shared" ca="1" si="23"/>
        <v>1.8084930754464712E-2</v>
      </c>
      <c r="Q213" s="73">
        <f ca="1">_xll.HLV5r3.Financial.Cache.GetValue(IRCurve2, M213)</f>
        <v>0.85440070164531245</v>
      </c>
      <c r="R213" s="74">
        <f t="shared" ca="1" si="24"/>
        <v>2.1161636459438249E-2</v>
      </c>
      <c r="S213" s="74">
        <f t="shared" ca="1" si="25"/>
        <v>1.8084930754464712E-2</v>
      </c>
      <c r="T213" s="75">
        <f t="shared" ca="1" si="21"/>
        <v>0</v>
      </c>
    </row>
    <row r="214" spans="13:20" x14ac:dyDescent="0.2">
      <c r="M214" s="68">
        <f t="shared" ca="1" si="26"/>
        <v>46855</v>
      </c>
      <c r="N214" s="69">
        <f ca="1">_xll.HLV5r3.Financial.Cache.GetValue(IRCurve1, M214)</f>
        <v>0.85291721200390769</v>
      </c>
      <c r="O214" s="70">
        <f t="shared" ca="1" si="27"/>
        <v>2.1161636459438249E-2</v>
      </c>
      <c r="P214" s="70">
        <f t="shared" ca="1" si="23"/>
        <v>1.8113666465319676E-2</v>
      </c>
      <c r="Q214" s="73">
        <f ca="1">_xll.HLV5r3.Financial.Cache.GetValue(IRCurve2, M214)</f>
        <v>0.85291721200390769</v>
      </c>
      <c r="R214" s="74">
        <f t="shared" ca="1" si="24"/>
        <v>2.1161636459438249E-2</v>
      </c>
      <c r="S214" s="74">
        <f t="shared" ca="1" si="25"/>
        <v>1.8113666465319676E-2</v>
      </c>
      <c r="T214" s="75">
        <f t="shared" ca="1" si="21"/>
        <v>0</v>
      </c>
    </row>
    <row r="215" spans="13:20" x14ac:dyDescent="0.2">
      <c r="M215" s="68">
        <f t="shared" ca="1" si="26"/>
        <v>46885</v>
      </c>
      <c r="N215" s="69">
        <f ca="1">_xll.HLV5r3.Financial.Cache.GetValue(IRCurve1, M215)</f>
        <v>0.85143629813463406</v>
      </c>
      <c r="O215" s="70">
        <f t="shared" ca="1" si="27"/>
        <v>2.1161636459438249E-2</v>
      </c>
      <c r="P215" s="70">
        <f t="shared" ca="1" si="23"/>
        <v>1.8141869704694936E-2</v>
      </c>
      <c r="Q215" s="73">
        <f ca="1">_xll.HLV5r3.Financial.Cache.GetValue(IRCurve2, M215)</f>
        <v>0.85143629813463406</v>
      </c>
      <c r="R215" s="74">
        <f t="shared" ca="1" si="24"/>
        <v>2.1161636459438249E-2</v>
      </c>
      <c r="S215" s="74">
        <f t="shared" ca="1" si="25"/>
        <v>1.8141869704694936E-2</v>
      </c>
      <c r="T215" s="75">
        <f t="shared" ca="1" si="21"/>
        <v>0</v>
      </c>
    </row>
    <row r="216" spans="13:20" x14ac:dyDescent="0.2">
      <c r="M216" s="68">
        <f t="shared" ca="1" si="26"/>
        <v>46915</v>
      </c>
      <c r="N216" s="69">
        <f ca="1">_xll.HLV5r3.Financial.Cache.GetValue(IRCurve1, M216)</f>
        <v>0.84995795556519749</v>
      </c>
      <c r="O216" s="70">
        <f t="shared" ca="1" si="27"/>
        <v>2.1161636459438249E-2</v>
      </c>
      <c r="P216" s="70">
        <f t="shared" ca="1" si="23"/>
        <v>1.8169555136737722E-2</v>
      </c>
      <c r="Q216" s="73">
        <f ca="1">_xll.HLV5r3.Financial.Cache.GetValue(IRCurve2, M216)</f>
        <v>0.84995795556519749</v>
      </c>
      <c r="R216" s="74">
        <f t="shared" ca="1" si="24"/>
        <v>2.1161636459438249E-2</v>
      </c>
      <c r="S216" s="74">
        <f t="shared" ca="1" si="25"/>
        <v>1.8169555136737722E-2</v>
      </c>
      <c r="T216" s="75">
        <f t="shared" ca="1" si="21"/>
        <v>0</v>
      </c>
    </row>
    <row r="217" spans="13:20" x14ac:dyDescent="0.2">
      <c r="M217" s="68">
        <f t="shared" ca="1" si="26"/>
        <v>46945</v>
      </c>
      <c r="N217" s="69">
        <f ca="1">_xll.HLV5r3.Financial.Cache.GetValue(IRCurve1, M217)</f>
        <v>0.84848217983106888</v>
      </c>
      <c r="O217" s="70">
        <f t="shared" ca="1" si="27"/>
        <v>2.1161636459440952E-2</v>
      </c>
      <c r="P217" s="70">
        <f t="shared" ca="1" si="23"/>
        <v>1.8196736892030191E-2</v>
      </c>
      <c r="Q217" s="73">
        <f ca="1">_xll.HLV5r3.Financial.Cache.GetValue(IRCurve2, M217)</f>
        <v>0.84848217983106888</v>
      </c>
      <c r="R217" s="74">
        <f t="shared" ca="1" si="24"/>
        <v>2.1161636459440952E-2</v>
      </c>
      <c r="S217" s="74">
        <f t="shared" ca="1" si="25"/>
        <v>1.8196736892030191E-2</v>
      </c>
      <c r="T217" s="75">
        <f t="shared" ca="1" si="21"/>
        <v>0</v>
      </c>
    </row>
    <row r="218" spans="13:20" x14ac:dyDescent="0.2">
      <c r="M218" s="68">
        <f t="shared" ca="1" si="26"/>
        <v>46975</v>
      </c>
      <c r="N218" s="69">
        <f ca="1">_xll.HLV5r3.Financial.Cache.GetValue(IRCurve1, M218)</f>
        <v>0.84700896647547119</v>
      </c>
      <c r="O218" s="70">
        <f t="shared" ca="1" si="27"/>
        <v>2.1161636459438249E-2</v>
      </c>
      <c r="P218" s="70">
        <f t="shared" ca="1" si="23"/>
        <v>1.822342859163829E-2</v>
      </c>
      <c r="Q218" s="73">
        <f ca="1">_xll.HLV5r3.Financial.Cache.GetValue(IRCurve2, M218)</f>
        <v>0.84700896647547119</v>
      </c>
      <c r="R218" s="74">
        <f t="shared" ca="1" si="24"/>
        <v>2.1161636459438249E-2</v>
      </c>
      <c r="S218" s="74">
        <f t="shared" ca="1" si="25"/>
        <v>1.822342859163829E-2</v>
      </c>
      <c r="T218" s="75">
        <f t="shared" ca="1" si="21"/>
        <v>0</v>
      </c>
    </row>
    <row r="219" spans="13:20" x14ac:dyDescent="0.2">
      <c r="M219" s="68">
        <f t="shared" ca="1" si="26"/>
        <v>47005</v>
      </c>
      <c r="N219" s="69">
        <f ca="1">_xll.HLV5r3.Financial.Cache.GetValue(IRCurve1, M219)</f>
        <v>0.84553831104936539</v>
      </c>
      <c r="O219" s="70">
        <f t="shared" ca="1" si="27"/>
        <v>2.1161636459438249E-2</v>
      </c>
      <c r="P219" s="70">
        <f t="shared" ca="1" si="23"/>
        <v>1.8249643369871619E-2</v>
      </c>
      <c r="Q219" s="73">
        <f ca="1">_xll.HLV5r3.Financial.Cache.GetValue(IRCurve2, M219)</f>
        <v>0.84553831104936539</v>
      </c>
      <c r="R219" s="74">
        <f t="shared" ca="1" si="24"/>
        <v>2.1161636459438249E-2</v>
      </c>
      <c r="S219" s="74">
        <f t="shared" ca="1" si="25"/>
        <v>1.8249643369871619E-2</v>
      </c>
      <c r="T219" s="75">
        <f t="shared" ca="1" si="21"/>
        <v>0</v>
      </c>
    </row>
    <row r="220" spans="13:20" x14ac:dyDescent="0.2">
      <c r="M220" s="68">
        <f t="shared" ca="1" si="26"/>
        <v>47035</v>
      </c>
      <c r="N220" s="69">
        <f ca="1">_xll.HLV5r3.Financial.Cache.GetValue(IRCurve1, M220)</f>
        <v>0.84407020911143726</v>
      </c>
      <c r="O220" s="70">
        <f t="shared" ca="1" si="27"/>
        <v>2.1161636459438249E-2</v>
      </c>
      <c r="P220" s="70">
        <f t="shared" ca="1" si="23"/>
        <v>1.8275393895833995E-2</v>
      </c>
      <c r="Q220" s="73">
        <f ca="1">_xll.HLV5r3.Financial.Cache.GetValue(IRCurve2, M220)</f>
        <v>0.84407020911143726</v>
      </c>
      <c r="R220" s="74">
        <f t="shared" ca="1" si="24"/>
        <v>2.1161636459438249E-2</v>
      </c>
      <c r="S220" s="74">
        <f t="shared" ca="1" si="25"/>
        <v>1.8275393895833995E-2</v>
      </c>
      <c r="T220" s="75">
        <f t="shared" ca="1" si="21"/>
        <v>0</v>
      </c>
    </row>
    <row r="221" spans="13:20" x14ac:dyDescent="0.2">
      <c r="M221" s="68">
        <f t="shared" ca="1" si="26"/>
        <v>47065</v>
      </c>
      <c r="N221" s="69">
        <f ca="1">_xll.HLV5r3.Financial.Cache.GetValue(IRCurve1, M221)</f>
        <v>0.84260465622808423</v>
      </c>
      <c r="O221" s="70">
        <f t="shared" ca="1" si="27"/>
        <v>2.1161636459438249E-2</v>
      </c>
      <c r="P221" s="70">
        <f t="shared" ca="1" si="23"/>
        <v>1.8300692393839153E-2</v>
      </c>
      <c r="Q221" s="73">
        <f ca="1">_xll.HLV5r3.Financial.Cache.GetValue(IRCurve2, M221)</f>
        <v>0.84260465622808423</v>
      </c>
      <c r="R221" s="74">
        <f t="shared" ca="1" si="24"/>
        <v>2.1161636459438249E-2</v>
      </c>
      <c r="S221" s="74">
        <f t="shared" ca="1" si="25"/>
        <v>1.8300692393839153E-2</v>
      </c>
      <c r="T221" s="75">
        <f t="shared" ca="1" si="21"/>
        <v>0</v>
      </c>
    </row>
    <row r="222" spans="13:20" x14ac:dyDescent="0.2">
      <c r="M222" s="68">
        <f t="shared" ca="1" si="26"/>
        <v>47095</v>
      </c>
      <c r="N222" s="69">
        <f ca="1">_xll.HLV5r3.Financial.Cache.GetValue(IRCurve1, M222)</f>
        <v>0.84114164797340152</v>
      </c>
      <c r="O222" s="70">
        <f t="shared" ca="1" si="27"/>
        <v>2.1161636459438249E-2</v>
      </c>
      <c r="P222" s="70">
        <f t="shared" ca="1" si="23"/>
        <v>1.83255506627607E-2</v>
      </c>
      <c r="Q222" s="73">
        <f ca="1">_xll.HLV5r3.Financial.Cache.GetValue(IRCurve2, M222)</f>
        <v>0.84114164797340152</v>
      </c>
      <c r="R222" s="74">
        <f t="shared" ca="1" si="24"/>
        <v>2.1161636459438249E-2</v>
      </c>
      <c r="S222" s="74">
        <f t="shared" ca="1" si="25"/>
        <v>1.83255506627607E-2</v>
      </c>
      <c r="T222" s="75">
        <f t="shared" ca="1" si="21"/>
        <v>0</v>
      </c>
    </row>
    <row r="223" spans="13:20" x14ac:dyDescent="0.2">
      <c r="M223" s="68">
        <f t="shared" ca="1" si="26"/>
        <v>47125</v>
      </c>
      <c r="N223" s="69">
        <f ca="1">_xll.HLV5r3.Financial.Cache.GetValue(IRCurve1, M223)</f>
        <v>0.83968117992916913</v>
      </c>
      <c r="O223" s="70">
        <f t="shared" ca="1" si="27"/>
        <v>2.1161636459438249E-2</v>
      </c>
      <c r="P223" s="70">
        <f t="shared" ca="1" si="23"/>
        <v>1.8349980094380557E-2</v>
      </c>
      <c r="Q223" s="73">
        <f ca="1">_xll.HLV5r3.Financial.Cache.GetValue(IRCurve2, M223)</f>
        <v>0.83968117992916913</v>
      </c>
      <c r="R223" s="74">
        <f t="shared" ca="1" si="24"/>
        <v>2.1161636459438249E-2</v>
      </c>
      <c r="S223" s="74">
        <f t="shared" ca="1" si="25"/>
        <v>1.8349980094380557E-2</v>
      </c>
      <c r="T223" s="75">
        <f t="shared" ca="1" si="21"/>
        <v>0</v>
      </c>
    </row>
    <row r="224" spans="13:20" x14ac:dyDescent="0.2">
      <c r="M224" s="68">
        <f t="shared" ca="1" si="26"/>
        <v>47155</v>
      </c>
      <c r="N224" s="69">
        <f ca="1">_xll.HLV5r3.Financial.Cache.GetValue(IRCurve1, M224)</f>
        <v>0.83822324768483847</v>
      </c>
      <c r="O224" s="70">
        <f t="shared" ca="1" si="27"/>
        <v>2.1161636459438249E-2</v>
      </c>
      <c r="P224" s="70">
        <f t="shared" ca="1" si="23"/>
        <v>1.8373991690795965E-2</v>
      </c>
      <c r="Q224" s="73">
        <f ca="1">_xll.HLV5r3.Financial.Cache.GetValue(IRCurve2, M224)</f>
        <v>0.83822324768483847</v>
      </c>
      <c r="R224" s="74">
        <f t="shared" ca="1" si="24"/>
        <v>2.1161636459438249E-2</v>
      </c>
      <c r="S224" s="74">
        <f t="shared" ca="1" si="25"/>
        <v>1.8373991690795965E-2</v>
      </c>
      <c r="T224" s="75">
        <f t="shared" ca="1" si="21"/>
        <v>0</v>
      </c>
    </row>
    <row r="225" spans="13:20" x14ac:dyDescent="0.2">
      <c r="M225" s="68">
        <f t="shared" ca="1" si="26"/>
        <v>47185</v>
      </c>
      <c r="N225" s="69">
        <f ca="1">_xll.HLV5r3.Financial.Cache.GetValue(IRCurve1, M225)</f>
        <v>0.83676784683751881</v>
      </c>
      <c r="O225" s="70">
        <f t="shared" ca="1" si="27"/>
        <v>2.1161636459438249E-2</v>
      </c>
      <c r="P225" s="70">
        <f t="shared" ca="1" si="23"/>
        <v>1.8397596080940902E-2</v>
      </c>
      <c r="Q225" s="73">
        <f ca="1">_xll.HLV5r3.Financial.Cache.GetValue(IRCurve2, M225)</f>
        <v>0.83676784683751881</v>
      </c>
      <c r="R225" s="74">
        <f t="shared" ca="1" si="24"/>
        <v>2.1161636459438249E-2</v>
      </c>
      <c r="S225" s="74">
        <f t="shared" ca="1" si="25"/>
        <v>1.8397596080940902E-2</v>
      </c>
      <c r="T225" s="75">
        <f t="shared" ca="1" si="21"/>
        <v>0</v>
      </c>
    </row>
    <row r="226" spans="13:20" x14ac:dyDescent="0.2">
      <c r="M226" s="68">
        <f t="shared" ca="1" si="26"/>
        <v>47215</v>
      </c>
      <c r="N226" s="69">
        <f ca="1">_xll.HLV5r3.Financial.Cache.GetValue(IRCurve1, M226)</f>
        <v>0.83531497299196411</v>
      </c>
      <c r="O226" s="70">
        <f t="shared" ca="1" si="27"/>
        <v>2.1161636459438249E-2</v>
      </c>
      <c r="P226" s="70">
        <f t="shared" ca="1" si="23"/>
        <v>1.842080353627399E-2</v>
      </c>
      <c r="Q226" s="73">
        <f ca="1">_xll.HLV5r3.Financial.Cache.GetValue(IRCurve2, M226)</f>
        <v>0.83531497299196411</v>
      </c>
      <c r="R226" s="74">
        <f t="shared" ca="1" si="24"/>
        <v>2.1161636459438249E-2</v>
      </c>
      <c r="S226" s="74">
        <f t="shared" ca="1" si="25"/>
        <v>1.842080353627399E-2</v>
      </c>
      <c r="T226" s="75">
        <f t="shared" ca="1" si="21"/>
        <v>0</v>
      </c>
    </row>
    <row r="227" spans="13:20" x14ac:dyDescent="0.2">
      <c r="M227" s="68">
        <f t="shared" ca="1" si="26"/>
        <v>47245</v>
      </c>
      <c r="N227" s="69">
        <f ca="1">_xll.HLV5r3.Financial.Cache.GetValue(IRCurve1, M227)</f>
        <v>0.83386462176055987</v>
      </c>
      <c r="O227" s="70">
        <f t="shared" ca="1" si="27"/>
        <v>2.1161636459438249E-2</v>
      </c>
      <c r="P227" s="70">
        <f t="shared" ca="1" si="23"/>
        <v>1.8443623985681567E-2</v>
      </c>
      <c r="Q227" s="73">
        <f ca="1">_xll.HLV5r3.Financial.Cache.GetValue(IRCurve2, M227)</f>
        <v>0.83386462176055987</v>
      </c>
      <c r="R227" s="74">
        <f t="shared" ca="1" si="24"/>
        <v>2.1161636459438249E-2</v>
      </c>
      <c r="S227" s="74">
        <f t="shared" ca="1" si="25"/>
        <v>1.8443623985681567E-2</v>
      </c>
      <c r="T227" s="75">
        <f t="shared" ca="1" si="21"/>
        <v>0</v>
      </c>
    </row>
    <row r="228" spans="13:20" x14ac:dyDescent="0.2">
      <c r="M228" s="68">
        <f t="shared" ca="1" si="26"/>
        <v>47275</v>
      </c>
      <c r="N228" s="69">
        <f ca="1">_xll.HLV5r3.Financial.Cache.GetValue(IRCurve1, M228)</f>
        <v>0.83241678876330982</v>
      </c>
      <c r="O228" s="70">
        <f t="shared" ca="1" si="27"/>
        <v>2.1161636459438249E-2</v>
      </c>
      <c r="P228" s="70">
        <f t="shared" ca="1" si="23"/>
        <v>1.8466067029641382E-2</v>
      </c>
      <c r="Q228" s="73">
        <f ca="1">_xll.HLV5r3.Financial.Cache.GetValue(IRCurve2, M228)</f>
        <v>0.83241678876330982</v>
      </c>
      <c r="R228" s="74">
        <f t="shared" ca="1" si="24"/>
        <v>2.1161636459438249E-2</v>
      </c>
      <c r="S228" s="74">
        <f t="shared" ca="1" si="25"/>
        <v>1.8466067029641382E-2</v>
      </c>
      <c r="T228" s="75">
        <f t="shared" ca="1" si="21"/>
        <v>0</v>
      </c>
    </row>
    <row r="229" spans="13:20" x14ac:dyDescent="0.2">
      <c r="M229" s="68">
        <f t="shared" ca="1" si="26"/>
        <v>47305</v>
      </c>
      <c r="N229" s="69">
        <f ca="1">_xll.HLV5r3.Financial.Cache.GetValue(IRCurve1, M229)</f>
        <v>0.83096419982677983</v>
      </c>
      <c r="O229" s="70">
        <f t="shared" ca="1" si="27"/>
        <v>2.1268263299588457E-2</v>
      </c>
      <c r="P229" s="70">
        <f t="shared" ca="1" si="23"/>
        <v>1.8489015497790803E-2</v>
      </c>
      <c r="Q229" s="73">
        <f ca="1">_xll.HLV5r3.Financial.Cache.GetValue(IRCurve2, M229)</f>
        <v>0.83096419982677983</v>
      </c>
      <c r="R229" s="74">
        <f t="shared" ca="1" si="24"/>
        <v>2.1268263299588457E-2</v>
      </c>
      <c r="S229" s="74">
        <f t="shared" ca="1" si="25"/>
        <v>1.8489015497790803E-2</v>
      </c>
      <c r="T229" s="75">
        <f t="shared" ca="1" si="21"/>
        <v>0</v>
      </c>
    </row>
    <row r="230" spans="13:20" x14ac:dyDescent="0.2">
      <c r="M230" s="68">
        <f t="shared" ca="1" si="26"/>
        <v>47335</v>
      </c>
      <c r="N230" s="69">
        <f ca="1">_xll.HLV5r3.Financial.Cache.GetValue(IRCurve1, M230)</f>
        <v>0.82946697599540309</v>
      </c>
      <c r="O230" s="70">
        <f t="shared" ca="1" si="27"/>
        <v>2.1961360498878275E-2</v>
      </c>
      <c r="P230" s="70">
        <f t="shared" ca="1" si="23"/>
        <v>1.8517222466485597E-2</v>
      </c>
      <c r="Q230" s="73">
        <f ca="1">_xll.HLV5r3.Financial.Cache.GetValue(IRCurve2, M230)</f>
        <v>0.82946697599540309</v>
      </c>
      <c r="R230" s="74">
        <f t="shared" ca="1" si="24"/>
        <v>2.1961360498878275E-2</v>
      </c>
      <c r="S230" s="74">
        <f t="shared" ca="1" si="25"/>
        <v>1.8517222466485597E-2</v>
      </c>
      <c r="T230" s="75">
        <f t="shared" ca="1" si="21"/>
        <v>0</v>
      </c>
    </row>
    <row r="231" spans="13:20" x14ac:dyDescent="0.2">
      <c r="M231" s="68">
        <f t="shared" ca="1" si="26"/>
        <v>47365</v>
      </c>
      <c r="N231" s="69">
        <f ca="1">_xll.HLV5r3.Financial.Cache.GetValue(IRCurve1, M231)</f>
        <v>0.8279724498484774</v>
      </c>
      <c r="O231" s="70">
        <f t="shared" ca="1" si="27"/>
        <v>2.1961360498878275E-2</v>
      </c>
      <c r="P231" s="70">
        <f t="shared" ca="1" si="23"/>
        <v>1.8544974239343467E-2</v>
      </c>
      <c r="Q231" s="73">
        <f ca="1">_xll.HLV5r3.Financial.Cache.GetValue(IRCurve2, M231)</f>
        <v>0.8279724498484774</v>
      </c>
      <c r="R231" s="74">
        <f t="shared" ca="1" si="24"/>
        <v>2.1961360498878275E-2</v>
      </c>
      <c r="S231" s="74">
        <f t="shared" ca="1" si="25"/>
        <v>1.8544974239343467E-2</v>
      </c>
      <c r="T231" s="75">
        <f t="shared" ca="1" si="21"/>
        <v>0</v>
      </c>
    </row>
    <row r="232" spans="13:20" x14ac:dyDescent="0.2">
      <c r="M232" s="68">
        <f t="shared" ca="1" si="26"/>
        <v>47395</v>
      </c>
      <c r="N232" s="69">
        <f ca="1">_xll.HLV5r3.Financial.Cache.GetValue(IRCurve1, M232)</f>
        <v>0.82648061652533922</v>
      </c>
      <c r="O232" s="70">
        <f t="shared" ca="1" si="27"/>
        <v>2.1961360498878275E-2</v>
      </c>
      <c r="P232" s="70">
        <f t="shared" ca="1" si="23"/>
        <v>1.8572281746894102E-2</v>
      </c>
      <c r="Q232" s="73">
        <f ca="1">_xll.HLV5r3.Financial.Cache.GetValue(IRCurve2, M232)</f>
        <v>0.82648061652533922</v>
      </c>
      <c r="R232" s="74">
        <f t="shared" ca="1" si="24"/>
        <v>2.1961360498878275E-2</v>
      </c>
      <c r="S232" s="74">
        <f t="shared" ca="1" si="25"/>
        <v>1.8572281746894102E-2</v>
      </c>
      <c r="T232" s="75">
        <f t="shared" ca="1" si="21"/>
        <v>0</v>
      </c>
    </row>
    <row r="233" spans="13:20" x14ac:dyDescent="0.2">
      <c r="M233" s="68">
        <f t="shared" ca="1" si="26"/>
        <v>47425</v>
      </c>
      <c r="N233" s="69">
        <f ca="1">_xll.HLV5r3.Financial.Cache.GetValue(IRCurve1, M233)</f>
        <v>0.82499147117408256</v>
      </c>
      <c r="O233" s="70">
        <f t="shared" ca="1" si="27"/>
        <v>2.1961360498880977E-2</v>
      </c>
      <c r="P233" s="70">
        <f t="shared" ca="1" si="23"/>
        <v>1.8599155572482599E-2</v>
      </c>
      <c r="Q233" s="73">
        <f ca="1">_xll.HLV5r3.Financial.Cache.GetValue(IRCurve2, M233)</f>
        <v>0.82499147117408256</v>
      </c>
      <c r="R233" s="74">
        <f t="shared" ca="1" si="24"/>
        <v>2.1961360498880977E-2</v>
      </c>
      <c r="S233" s="74">
        <f t="shared" ca="1" si="25"/>
        <v>1.8599155572482599E-2</v>
      </c>
      <c r="T233" s="75">
        <f t="shared" ca="1" si="21"/>
        <v>0</v>
      </c>
    </row>
    <row r="234" spans="13:20" x14ac:dyDescent="0.2">
      <c r="M234" s="68">
        <f t="shared" ca="1" si="26"/>
        <v>47455</v>
      </c>
      <c r="N234" s="69">
        <f ca="1">_xll.HLV5r3.Financial.Cache.GetValue(IRCurve1, M234)</f>
        <v>0.82350500895154422</v>
      </c>
      <c r="O234" s="70">
        <f t="shared" ca="1" si="27"/>
        <v>2.1961360498878275E-2</v>
      </c>
      <c r="P234" s="70">
        <f t="shared" ca="1" si="23"/>
        <v>1.8625605965945206E-2</v>
      </c>
      <c r="Q234" s="73">
        <f ca="1">_xll.HLV5r3.Financial.Cache.GetValue(IRCurve2, M234)</f>
        <v>0.82350500895154422</v>
      </c>
      <c r="R234" s="74">
        <f t="shared" ca="1" si="24"/>
        <v>2.1961360498878275E-2</v>
      </c>
      <c r="S234" s="74">
        <f t="shared" ca="1" si="25"/>
        <v>1.8625605965945206E-2</v>
      </c>
      <c r="T234" s="75">
        <f t="shared" ca="1" si="21"/>
        <v>0</v>
      </c>
    </row>
    <row r="235" spans="13:20" x14ac:dyDescent="0.2">
      <c r="M235" s="68">
        <f t="shared" ca="1" si="26"/>
        <v>47485</v>
      </c>
      <c r="N235" s="69">
        <f ca="1">_xll.HLV5r3.Financial.Cache.GetValue(IRCurve1, M235)</f>
        <v>0.82202122502328667</v>
      </c>
      <c r="O235" s="70">
        <f t="shared" ca="1" si="27"/>
        <v>2.1961360498878275E-2</v>
      </c>
      <c r="P235" s="70">
        <f t="shared" ca="1" si="23"/>
        <v>1.8651642856643946E-2</v>
      </c>
      <c r="Q235" s="73">
        <f ca="1">_xll.HLV5r3.Financial.Cache.GetValue(IRCurve2, M235)</f>
        <v>0.82202122502328667</v>
      </c>
      <c r="R235" s="74">
        <f t="shared" ca="1" si="24"/>
        <v>2.1961360498878275E-2</v>
      </c>
      <c r="S235" s="74">
        <f t="shared" ca="1" si="25"/>
        <v>1.8651642856643946E-2</v>
      </c>
      <c r="T235" s="75">
        <f t="shared" ca="1" si="21"/>
        <v>0</v>
      </c>
    </row>
    <row r="236" spans="13:20" x14ac:dyDescent="0.2">
      <c r="M236" s="68">
        <f t="shared" ca="1" si="26"/>
        <v>47515</v>
      </c>
      <c r="N236" s="69">
        <f ca="1">_xll.HLV5r3.Financial.Cache.GetValue(IRCurve1, M236)</f>
        <v>0.82054011456358344</v>
      </c>
      <c r="O236" s="70">
        <f t="shared" ca="1" si="27"/>
        <v>2.1961360498878275E-2</v>
      </c>
      <c r="P236" s="70">
        <f t="shared" ca="1" si="23"/>
        <v>1.8677275865894412E-2</v>
      </c>
      <c r="Q236" s="73">
        <f ca="1">_xll.HLV5r3.Financial.Cache.GetValue(IRCurve2, M236)</f>
        <v>0.82054011456358344</v>
      </c>
      <c r="R236" s="74">
        <f t="shared" ca="1" si="24"/>
        <v>2.1961360498878275E-2</v>
      </c>
      <c r="S236" s="74">
        <f t="shared" ca="1" si="25"/>
        <v>1.8677275865894412E-2</v>
      </c>
      <c r="T236" s="75">
        <f t="shared" ca="1" si="21"/>
        <v>0</v>
      </c>
    </row>
    <row r="237" spans="13:20" x14ac:dyDescent="0.2">
      <c r="M237" s="68">
        <f t="shared" ca="1" si="26"/>
        <v>47545</v>
      </c>
      <c r="N237" s="69">
        <f ca="1">_xll.HLV5r3.Financial.Cache.GetValue(IRCurve1, M237)</f>
        <v>0.81906167275540298</v>
      </c>
      <c r="O237" s="70">
        <f t="shared" ca="1" si="27"/>
        <v>2.1961360498878275E-2</v>
      </c>
      <c r="P237" s="70">
        <f t="shared" ca="1" si="23"/>
        <v>1.8702514318819825E-2</v>
      </c>
      <c r="Q237" s="73">
        <f ca="1">_xll.HLV5r3.Financial.Cache.GetValue(IRCurve2, M237)</f>
        <v>0.81906167275540298</v>
      </c>
      <c r="R237" s="74">
        <f t="shared" ca="1" si="24"/>
        <v>2.1961360498878275E-2</v>
      </c>
      <c r="S237" s="74">
        <f t="shared" ca="1" si="25"/>
        <v>1.8702514318819825E-2</v>
      </c>
      <c r="T237" s="75">
        <f t="shared" ca="1" si="21"/>
        <v>0</v>
      </c>
    </row>
    <row r="238" spans="13:20" x14ac:dyDescent="0.2">
      <c r="M238" s="68">
        <f t="shared" ca="1" si="26"/>
        <v>47575</v>
      </c>
      <c r="N238" s="69">
        <f ca="1">_xll.HLV5r3.Financial.Cache.GetValue(IRCurve1, M238)</f>
        <v>0.81758589479039279</v>
      </c>
      <c r="O238" s="70">
        <f t="shared" ca="1" si="27"/>
        <v>2.1961360498878275E-2</v>
      </c>
      <c r="P238" s="70">
        <f t="shared" ca="1" si="23"/>
        <v>1.8727367255661868E-2</v>
      </c>
      <c r="Q238" s="73">
        <f ca="1">_xll.HLV5r3.Financial.Cache.GetValue(IRCurve2, M238)</f>
        <v>0.81758589479039279</v>
      </c>
      <c r="R238" s="74">
        <f t="shared" ca="1" si="24"/>
        <v>2.1961360498878275E-2</v>
      </c>
      <c r="S238" s="74">
        <f t="shared" ca="1" si="25"/>
        <v>1.8727367255661868E-2</v>
      </c>
      <c r="T238" s="75">
        <f t="shared" ca="1" si="21"/>
        <v>0</v>
      </c>
    </row>
    <row r="239" spans="13:20" x14ac:dyDescent="0.2">
      <c r="M239" s="68">
        <f t="shared" ca="1" si="26"/>
        <v>47605</v>
      </c>
      <c r="N239" s="69">
        <f ca="1">_xll.HLV5r3.Financial.Cache.GetValue(IRCurve1, M239)</f>
        <v>0.81611277586886422</v>
      </c>
      <c r="O239" s="70">
        <f t="shared" ca="1" si="27"/>
        <v>2.1961360498880977E-2</v>
      </c>
      <c r="P239" s="70">
        <f t="shared" ca="1" si="23"/>
        <v>1.8751843442577045E-2</v>
      </c>
      <c r="Q239" s="73">
        <f ca="1">_xll.HLV5r3.Financial.Cache.GetValue(IRCurve2, M239)</f>
        <v>0.81611277586886422</v>
      </c>
      <c r="R239" s="74">
        <f t="shared" ca="1" si="24"/>
        <v>2.1961360498880977E-2</v>
      </c>
      <c r="S239" s="74">
        <f t="shared" ca="1" si="25"/>
        <v>1.8751843442577045E-2</v>
      </c>
      <c r="T239" s="75">
        <f t="shared" ca="1" si="21"/>
        <v>0</v>
      </c>
    </row>
    <row r="240" spans="13:20" x14ac:dyDescent="0.2">
      <c r="M240" s="68">
        <f t="shared" ca="1" si="26"/>
        <v>47635</v>
      </c>
      <c r="N240" s="69">
        <f ca="1">_xll.HLV5r3.Financial.Cache.GetValue(IRCurve1, M240)</f>
        <v>0.8146423111997767</v>
      </c>
      <c r="O240" s="70">
        <f t="shared" ca="1" si="27"/>
        <v>2.1961360498878275E-2</v>
      </c>
      <c r="P240" s="70">
        <f t="shared" ca="1" si="23"/>
        <v>1.8775951381945852E-2</v>
      </c>
      <c r="Q240" s="73">
        <f ca="1">_xll.HLV5r3.Financial.Cache.GetValue(IRCurve2, M240)</f>
        <v>0.8146423111997767</v>
      </c>
      <c r="R240" s="74">
        <f t="shared" ca="1" si="24"/>
        <v>2.1961360498878275E-2</v>
      </c>
      <c r="S240" s="74">
        <f t="shared" ca="1" si="25"/>
        <v>1.8775951381945852E-2</v>
      </c>
      <c r="T240" s="75">
        <f t="shared" ca="1" si="21"/>
        <v>0</v>
      </c>
    </row>
    <row r="241" spans="13:20" x14ac:dyDescent="0.2">
      <c r="M241" s="68">
        <f t="shared" ca="1" si="26"/>
        <v>47665</v>
      </c>
      <c r="N241" s="69">
        <f ca="1">_xll.HLV5r3.Financial.Cache.GetValue(IRCurve1, M241)</f>
        <v>0.81317449600072189</v>
      </c>
      <c r="O241" s="70">
        <f t="shared" ca="1" si="27"/>
        <v>2.1961360498880977E-2</v>
      </c>
      <c r="P241" s="70">
        <f t="shared" ca="1" si="23"/>
        <v>1.8799699322220059E-2</v>
      </c>
      <c r="Q241" s="73">
        <f ca="1">_xll.HLV5r3.Financial.Cache.GetValue(IRCurve2, M241)</f>
        <v>0.81317449600072189</v>
      </c>
      <c r="R241" s="74">
        <f t="shared" ca="1" si="24"/>
        <v>2.1961360498880977E-2</v>
      </c>
      <c r="S241" s="74">
        <f t="shared" ca="1" si="25"/>
        <v>1.8799699322220059E-2</v>
      </c>
      <c r="T241" s="75">
        <f t="shared" ca="1" si="21"/>
        <v>0</v>
      </c>
    </row>
    <row r="242" spans="13:20" x14ac:dyDescent="0.2">
      <c r="M242" s="68">
        <f t="shared" ca="1" si="26"/>
        <v>47695</v>
      </c>
      <c r="N242" s="69">
        <f ca="1">_xll.HLV5r3.Financial.Cache.GetValue(IRCurve1, M242)</f>
        <v>0.81170932549790864</v>
      </c>
      <c r="O242" s="70">
        <f t="shared" ca="1" si="27"/>
        <v>2.1961360498878275E-2</v>
      </c>
      <c r="P242" s="70">
        <f t="shared" ca="1" si="23"/>
        <v>1.8823095267332092E-2</v>
      </c>
      <c r="Q242" s="73">
        <f ca="1">_xll.HLV5r3.Financial.Cache.GetValue(IRCurve2, M242)</f>
        <v>0.81170932549790864</v>
      </c>
      <c r="R242" s="74">
        <f t="shared" ca="1" si="24"/>
        <v>2.1961360498878275E-2</v>
      </c>
      <c r="S242" s="74">
        <f t="shared" ca="1" si="25"/>
        <v>1.8823095267332092E-2</v>
      </c>
      <c r="T242" s="75">
        <f t="shared" ca="1" si="21"/>
        <v>0</v>
      </c>
    </row>
    <row r="243" spans="13:20" x14ac:dyDescent="0.2">
      <c r="M243" s="68">
        <f t="shared" ca="1" si="26"/>
        <v>47725</v>
      </c>
      <c r="N243" s="69">
        <f ca="1">_xll.HLV5r3.Financial.Cache.GetValue(IRCurve1, M243)</f>
        <v>0.81024679492614693</v>
      </c>
      <c r="O243" s="70">
        <f t="shared" ca="1" si="27"/>
        <v>2.1961360498878275E-2</v>
      </c>
      <c r="P243" s="70">
        <f t="shared" ca="1" si="23"/>
        <v>1.8846146985689163E-2</v>
      </c>
      <c r="Q243" s="73">
        <f ca="1">_xll.HLV5r3.Financial.Cache.GetValue(IRCurve2, M243)</f>
        <v>0.81024679492614693</v>
      </c>
      <c r="R243" s="74">
        <f t="shared" ca="1" si="24"/>
        <v>2.1961360498878275E-2</v>
      </c>
      <c r="S243" s="74">
        <f t="shared" ca="1" si="25"/>
        <v>1.8846146985689163E-2</v>
      </c>
      <c r="T243" s="75">
        <f t="shared" ca="1" si="21"/>
        <v>0</v>
      </c>
    </row>
    <row r="244" spans="13:20" x14ac:dyDescent="0.2">
      <c r="M244" s="68">
        <f t="shared" ca="1" si="26"/>
        <v>47755</v>
      </c>
      <c r="N244" s="69">
        <f ca="1">_xll.HLV5r3.Financial.Cache.GetValue(IRCurve1, M244)</f>
        <v>0.80878689952883265</v>
      </c>
      <c r="O244" s="70">
        <f t="shared" ca="1" si="27"/>
        <v>2.1961360498878275E-2</v>
      </c>
      <c r="P244" s="70">
        <f t="shared" ca="1" si="23"/>
        <v>1.8868862018773257E-2</v>
      </c>
      <c r="Q244" s="73">
        <f ca="1">_xll.HLV5r3.Financial.Cache.GetValue(IRCurve2, M244)</f>
        <v>0.80878689952883265</v>
      </c>
      <c r="R244" s="74">
        <f t="shared" ca="1" si="24"/>
        <v>2.1961360498878275E-2</v>
      </c>
      <c r="S244" s="74">
        <f t="shared" ca="1" si="25"/>
        <v>1.8868862018773257E-2</v>
      </c>
      <c r="T244" s="75">
        <f t="shared" ca="1" si="21"/>
        <v>0</v>
      </c>
    </row>
    <row r="245" spans="13:20" x14ac:dyDescent="0.2">
      <c r="M245" s="68">
        <f t="shared" ca="1" si="26"/>
        <v>47785</v>
      </c>
      <c r="N245" s="69">
        <f ca="1">_xll.HLV5r3.Financial.Cache.GetValue(IRCurve1, M245)</f>
        <v>0.80732963455793227</v>
      </c>
      <c r="O245" s="70">
        <f t="shared" ca="1" si="27"/>
        <v>2.1961360498878275E-2</v>
      </c>
      <c r="P245" s="70">
        <f t="shared" ca="1" si="23"/>
        <v>1.8891247689367001E-2</v>
      </c>
      <c r="Q245" s="73">
        <f ca="1">_xll.HLV5r3.Financial.Cache.GetValue(IRCurve2, M245)</f>
        <v>0.80732963455793227</v>
      </c>
      <c r="R245" s="74">
        <f t="shared" ca="1" si="24"/>
        <v>2.1961360498878275E-2</v>
      </c>
      <c r="S245" s="74">
        <f t="shared" ca="1" si="25"/>
        <v>1.8891247689367001E-2</v>
      </c>
      <c r="T245" s="75">
        <f t="shared" ca="1" si="21"/>
        <v>0</v>
      </c>
    </row>
    <row r="246" spans="13:20" x14ac:dyDescent="0.2">
      <c r="M246" s="68">
        <f t="shared" ca="1" si="26"/>
        <v>47815</v>
      </c>
      <c r="N246" s="69">
        <f ca="1">_xll.HLV5r3.Financial.Cache.GetValue(IRCurve1, M246)</f>
        <v>0.805874995273967</v>
      </c>
      <c r="O246" s="70">
        <f t="shared" ca="1" si="27"/>
        <v>2.1961360498878275E-2</v>
      </c>
      <c r="P246" s="70">
        <f t="shared" ca="1" si="23"/>
        <v>1.8913311109424367E-2</v>
      </c>
      <c r="Q246" s="73">
        <f ca="1">_xll.HLV5r3.Financial.Cache.GetValue(IRCurve2, M246)</f>
        <v>0.805874995273967</v>
      </c>
      <c r="R246" s="74">
        <f t="shared" ca="1" si="24"/>
        <v>2.1961360498878275E-2</v>
      </c>
      <c r="S246" s="74">
        <f t="shared" ca="1" si="25"/>
        <v>1.8913311109424367E-2</v>
      </c>
      <c r="T246" s="75">
        <f t="shared" ca="1" si="21"/>
        <v>0</v>
      </c>
    </row>
    <row r="247" spans="13:20" x14ac:dyDescent="0.2">
      <c r="M247" s="68">
        <f t="shared" ca="1" si="26"/>
        <v>47845</v>
      </c>
      <c r="N247" s="69">
        <f ca="1">_xll.HLV5r3.Financial.Cache.GetValue(IRCurve1, M247)</f>
        <v>0.80442297694599774</v>
      </c>
      <c r="O247" s="70">
        <f t="shared" ca="1" si="27"/>
        <v>2.1961360498878275E-2</v>
      </c>
      <c r="P247" s="70">
        <f t="shared" ca="1" si="23"/>
        <v>1.8935059187603832E-2</v>
      </c>
      <c r="Q247" s="73">
        <f ca="1">_xll.HLV5r3.Financial.Cache.GetValue(IRCurve2, M247)</f>
        <v>0.80442297694599774</v>
      </c>
      <c r="R247" s="74">
        <f t="shared" ca="1" si="24"/>
        <v>2.1961360498878275E-2</v>
      </c>
      <c r="S247" s="74">
        <f t="shared" ca="1" si="25"/>
        <v>1.8935059187603832E-2</v>
      </c>
      <c r="T247" s="75">
        <f t="shared" ca="1" si="21"/>
        <v>0</v>
      </c>
    </row>
    <row r="248" spans="13:20" x14ac:dyDescent="0.2">
      <c r="M248" s="68">
        <f t="shared" ca="1" si="26"/>
        <v>47875</v>
      </c>
      <c r="N248" s="69">
        <f ca="1">_xll.HLV5r3.Financial.Cache.GetValue(IRCurve1, M248)</f>
        <v>0.80297357485160947</v>
      </c>
      <c r="O248" s="70">
        <f t="shared" ca="1" si="27"/>
        <v>2.1961360498880977E-2</v>
      </c>
      <c r="P248" s="70">
        <f t="shared" ca="1" si="23"/>
        <v>1.8956498636480849E-2</v>
      </c>
      <c r="Q248" s="73">
        <f ca="1">_xll.HLV5r3.Financial.Cache.GetValue(IRCurve2, M248)</f>
        <v>0.80297357485160947</v>
      </c>
      <c r="R248" s="74">
        <f t="shared" ca="1" si="24"/>
        <v>2.1961360498880977E-2</v>
      </c>
      <c r="S248" s="74">
        <f t="shared" ca="1" si="25"/>
        <v>1.8956498636480849E-2</v>
      </c>
      <c r="T248" s="75">
        <f t="shared" ca="1" si="21"/>
        <v>0</v>
      </c>
    </row>
    <row r="249" spans="13:20" x14ac:dyDescent="0.2">
      <c r="M249" s="68">
        <f t="shared" ca="1" si="26"/>
        <v>47905</v>
      </c>
      <c r="N249" s="69">
        <f ca="1">_xll.HLV5r3.Financial.Cache.GetValue(IRCurve1, M249)</f>
        <v>0.80152678427689616</v>
      </c>
      <c r="O249" s="70">
        <f t="shared" ca="1" si="27"/>
        <v>2.1961360498878275E-2</v>
      </c>
      <c r="P249" s="70">
        <f t="shared" ca="1" si="23"/>
        <v>1.8977635979455409E-2</v>
      </c>
      <c r="Q249" s="73">
        <f ca="1">_xll.HLV5r3.Financial.Cache.GetValue(IRCurve2, M249)</f>
        <v>0.80152678427689616</v>
      </c>
      <c r="R249" s="74">
        <f t="shared" ca="1" si="24"/>
        <v>2.1961360498878275E-2</v>
      </c>
      <c r="S249" s="74">
        <f t="shared" ca="1" si="25"/>
        <v>1.8977635979455409E-2</v>
      </c>
      <c r="T249" s="75">
        <f t="shared" ca="1" si="21"/>
        <v>0</v>
      </c>
    </row>
    <row r="250" spans="13:20" x14ac:dyDescent="0.2">
      <c r="M250" s="68">
        <f t="shared" ca="1" si="26"/>
        <v>47935</v>
      </c>
      <c r="N250" s="69">
        <f ca="1">_xll.HLV5r3.Financial.Cache.GetValue(IRCurve1, M250)</f>
        <v>0.80008260051644498</v>
      </c>
      <c r="O250" s="70">
        <f t="shared" ca="1" si="27"/>
        <v>2.1961360498880977E-2</v>
      </c>
      <c r="P250" s="70">
        <f t="shared" ca="1" si="23"/>
        <v>1.8998477557369699E-2</v>
      </c>
      <c r="Q250" s="73">
        <f ca="1">_xll.HLV5r3.Financial.Cache.GetValue(IRCurve2, M250)</f>
        <v>0.80008260051644498</v>
      </c>
      <c r="R250" s="74">
        <f t="shared" ca="1" si="24"/>
        <v>2.1961360498880977E-2</v>
      </c>
      <c r="S250" s="74">
        <f t="shared" ca="1" si="25"/>
        <v>1.8998477557369699E-2</v>
      </c>
      <c r="T250" s="75">
        <f t="shared" ca="1" si="21"/>
        <v>0</v>
      </c>
    </row>
    <row r="251" spans="13:20" x14ac:dyDescent="0.2">
      <c r="M251" s="68">
        <f t="shared" ca="1" si="26"/>
        <v>47965</v>
      </c>
      <c r="N251" s="69">
        <f ca="1">_xll.HLV5r3.Financial.Cache.GetValue(IRCurve1, M251)</f>
        <v>0.79864101887332151</v>
      </c>
      <c r="O251" s="70">
        <f t="shared" ca="1" si="27"/>
        <v>2.1961360498878275E-2</v>
      </c>
      <c r="P251" s="70">
        <f t="shared" ca="1" si="23"/>
        <v>1.9019029534849789E-2</v>
      </c>
      <c r="Q251" s="73">
        <f ca="1">_xll.HLV5r3.Financial.Cache.GetValue(IRCurve2, M251)</f>
        <v>0.79864101887332151</v>
      </c>
      <c r="R251" s="74">
        <f t="shared" ca="1" si="24"/>
        <v>2.1961360498878275E-2</v>
      </c>
      <c r="S251" s="74">
        <f t="shared" ca="1" si="25"/>
        <v>1.9019029534849789E-2</v>
      </c>
      <c r="T251" s="75">
        <f t="shared" ca="1" si="21"/>
        <v>0</v>
      </c>
    </row>
    <row r="252" spans="13:20" x14ac:dyDescent="0.2">
      <c r="M252" s="68">
        <f t="shared" ca="1" si="26"/>
        <v>47995</v>
      </c>
      <c r="N252" s="69">
        <f ca="1">_xll.HLV5r3.Financial.Cache.GetValue(IRCurve1, M252)</f>
        <v>0.79720203465905404</v>
      </c>
      <c r="O252" s="70">
        <f t="shared" ca="1" si="27"/>
        <v>2.1961360498878275E-2</v>
      </c>
      <c r="P252" s="70">
        <f t="shared" ca="1" si="23"/>
        <v>1.9039297906384894E-2</v>
      </c>
      <c r="Q252" s="73">
        <f ca="1">_xll.HLV5r3.Financial.Cache.GetValue(IRCurve2, M252)</f>
        <v>0.79720203465905404</v>
      </c>
      <c r="R252" s="74">
        <f t="shared" ca="1" si="24"/>
        <v>2.1961360498878275E-2</v>
      </c>
      <c r="S252" s="74">
        <f t="shared" ca="1" si="25"/>
        <v>1.9039297906384894E-2</v>
      </c>
      <c r="T252" s="75">
        <f t="shared" ca="1" si="21"/>
        <v>0</v>
      </c>
    </row>
    <row r="253" spans="13:20" x14ac:dyDescent="0.2">
      <c r="M253" s="68">
        <f t="shared" ca="1" si="26"/>
        <v>48025</v>
      </c>
      <c r="N253" s="69">
        <f ca="1">_xll.HLV5r3.Financial.Cache.GetValue(IRCurve1, M253)</f>
        <v>0.79576564319361864</v>
      </c>
      <c r="O253" s="70">
        <f t="shared" ca="1" si="27"/>
        <v>2.1961360498878275E-2</v>
      </c>
      <c r="P253" s="70">
        <f t="shared" ca="1" si="23"/>
        <v>1.9059288502156605E-2</v>
      </c>
      <c r="Q253" s="73">
        <f ca="1">_xll.HLV5r3.Financial.Cache.GetValue(IRCurve2, M253)</f>
        <v>0.79576564319361864</v>
      </c>
      <c r="R253" s="74">
        <f t="shared" ca="1" si="24"/>
        <v>2.1961360498878275E-2</v>
      </c>
      <c r="S253" s="74">
        <f t="shared" ca="1" si="25"/>
        <v>1.9059288502156605E-2</v>
      </c>
      <c r="T253" s="75">
        <f t="shared" ca="1" si="21"/>
        <v>0</v>
      </c>
    </row>
    <row r="254" spans="13:20" x14ac:dyDescent="0.2">
      <c r="M254" s="68">
        <f t="shared" ca="1" si="26"/>
        <v>48055</v>
      </c>
      <c r="N254" s="69">
        <f ca="1">_xll.HLV5r3.Financial.Cache.GetValue(IRCurve1, M254)</f>
        <v>0.79433183980542377</v>
      </c>
      <c r="O254" s="70">
        <f t="shared" ca="1" si="27"/>
        <v>2.1961360498878275E-2</v>
      </c>
      <c r="P254" s="70">
        <f t="shared" ca="1" si="23"/>
        <v>1.9079006993630153E-2</v>
      </c>
      <c r="Q254" s="73">
        <f ca="1">_xll.HLV5r3.Financial.Cache.GetValue(IRCurve2, M254)</f>
        <v>0.79433183980542377</v>
      </c>
      <c r="R254" s="74">
        <f t="shared" ca="1" si="24"/>
        <v>2.1961360498878275E-2</v>
      </c>
      <c r="S254" s="74">
        <f t="shared" ca="1" si="25"/>
        <v>1.9079006993630153E-2</v>
      </c>
      <c r="T254" s="75">
        <f t="shared" ca="1" si="21"/>
        <v>0</v>
      </c>
    </row>
    <row r="255" spans="13:20" x14ac:dyDescent="0.2">
      <c r="M255" s="68">
        <f t="shared" ca="1" si="26"/>
        <v>48085</v>
      </c>
      <c r="N255" s="69">
        <f ca="1">_xll.HLV5r3.Financial.Cache.GetValue(IRCurve1, M255)</f>
        <v>0.79290061983129489</v>
      </c>
      <c r="O255" s="70">
        <f t="shared" ca="1" si="27"/>
        <v>2.1961360498880977E-2</v>
      </c>
      <c r="P255" s="70">
        <f t="shared" ca="1" si="23"/>
        <v>1.9098458898918862E-2</v>
      </c>
      <c r="Q255" s="73">
        <f ca="1">_xll.HLV5r3.Financial.Cache.GetValue(IRCurve2, M255)</f>
        <v>0.79290061983129489</v>
      </c>
      <c r="R255" s="74">
        <f t="shared" ca="1" si="24"/>
        <v>2.1961360498880977E-2</v>
      </c>
      <c r="S255" s="74">
        <f t="shared" ca="1" si="25"/>
        <v>1.9098458898918862E-2</v>
      </c>
      <c r="T255" s="75">
        <f t="shared" ca="1" si="21"/>
        <v>0</v>
      </c>
    </row>
    <row r="256" spans="13:20" x14ac:dyDescent="0.2">
      <c r="M256" s="68">
        <f t="shared" ca="1" si="26"/>
        <v>48115</v>
      </c>
      <c r="N256" s="69">
        <f ca="1">_xll.HLV5r3.Financial.Cache.GetValue(IRCurve1, M256)</f>
        <v>0.79147197861646013</v>
      </c>
      <c r="O256" s="70">
        <f t="shared" ca="1" si="27"/>
        <v>2.1961360498878275E-2</v>
      </c>
      <c r="P256" s="70">
        <f t="shared" ca="1" si="23"/>
        <v>1.9117649587932405E-2</v>
      </c>
      <c r="Q256" s="73">
        <f ca="1">_xll.HLV5r3.Financial.Cache.GetValue(IRCurve2, M256)</f>
        <v>0.79147197861646013</v>
      </c>
      <c r="R256" s="74">
        <f t="shared" ca="1" si="24"/>
        <v>2.1961360498878275E-2</v>
      </c>
      <c r="S256" s="74">
        <f t="shared" ca="1" si="25"/>
        <v>1.9117649587932405E-2</v>
      </c>
      <c r="T256" s="75">
        <f t="shared" ca="1" si="21"/>
        <v>0</v>
      </c>
    </row>
    <row r="257" spans="13:20" x14ac:dyDescent="0.2">
      <c r="M257" s="68">
        <f t="shared" ca="1" si="26"/>
        <v>48145</v>
      </c>
      <c r="N257" s="69">
        <f ca="1">_xll.HLV5r3.Financial.Cache.GetValue(IRCurve1, M257)</f>
        <v>0.79004591151453385</v>
      </c>
      <c r="O257" s="70">
        <f t="shared" ca="1" si="27"/>
        <v>2.1961360498878275E-2</v>
      </c>
      <c r="P257" s="70">
        <f t="shared" ca="1" si="23"/>
        <v>1.9136584287319278E-2</v>
      </c>
      <c r="Q257" s="73">
        <f ca="1">_xll.HLV5r3.Financial.Cache.GetValue(IRCurve2, M257)</f>
        <v>0.79004591151453385</v>
      </c>
      <c r="R257" s="74">
        <f t="shared" ca="1" si="24"/>
        <v>2.1961360498878275E-2</v>
      </c>
      <c r="S257" s="74">
        <f t="shared" ca="1" si="25"/>
        <v>1.9136584287319278E-2</v>
      </c>
      <c r="T257" s="75">
        <f t="shared" ca="1" si="21"/>
        <v>0</v>
      </c>
    </row>
    <row r="258" spans="13:20" x14ac:dyDescent="0.2">
      <c r="M258" s="68">
        <f t="shared" ca="1" si="26"/>
        <v>48175</v>
      </c>
      <c r="N258" s="69">
        <f ca="1">_xll.HLV5r3.Financial.Cache.GetValue(IRCurve1, M258)</f>
        <v>0.78862241388750265</v>
      </c>
      <c r="O258" s="70">
        <f t="shared" ca="1" si="27"/>
        <v>2.1961360498878275E-2</v>
      </c>
      <c r="P258" s="70">
        <f t="shared" ca="1" si="23"/>
        <v>1.9155268085212503E-2</v>
      </c>
      <c r="Q258" s="73">
        <f ca="1">_xll.HLV5r3.Financial.Cache.GetValue(IRCurve2, M258)</f>
        <v>0.78862241388750265</v>
      </c>
      <c r="R258" s="74">
        <f t="shared" ca="1" si="24"/>
        <v>2.1961360498878275E-2</v>
      </c>
      <c r="S258" s="74">
        <f t="shared" ca="1" si="25"/>
        <v>1.9155268085212503E-2</v>
      </c>
      <c r="T258" s="75">
        <f t="shared" ca="1" si="21"/>
        <v>0</v>
      </c>
    </row>
    <row r="259" spans="13:20" x14ac:dyDescent="0.2">
      <c r="M259" s="68">
        <f t="shared" ca="1" si="26"/>
        <v>48205</v>
      </c>
      <c r="N259" s="69">
        <f ca="1">_xll.HLV5r3.Financial.Cache.GetValue(IRCurve1, M259)</f>
        <v>0.78720148110570975</v>
      </c>
      <c r="O259" s="70">
        <f t="shared" ca="1" si="27"/>
        <v>2.1961360498878275E-2</v>
      </c>
      <c r="P259" s="70">
        <f t="shared" ca="1" si="23"/>
        <v>1.9173705935788134E-2</v>
      </c>
      <c r="Q259" s="73">
        <f ca="1">_xll.HLV5r3.Financial.Cache.GetValue(IRCurve2, M259)</f>
        <v>0.78720148110570975</v>
      </c>
      <c r="R259" s="74">
        <f t="shared" ca="1" si="24"/>
        <v>2.1961360498878275E-2</v>
      </c>
      <c r="S259" s="74">
        <f t="shared" ca="1" si="25"/>
        <v>1.9173705935788134E-2</v>
      </c>
      <c r="T259" s="75">
        <f t="shared" ref="T259:T297" ca="1" si="28">S259-P259</f>
        <v>0</v>
      </c>
    </row>
    <row r="260" spans="13:20" x14ac:dyDescent="0.2">
      <c r="M260" s="68">
        <f t="shared" ca="1" si="26"/>
        <v>48235</v>
      </c>
      <c r="N260" s="69">
        <f ca="1">_xll.HLV5r3.Financial.Cache.GetValue(IRCurve1, M260)</f>
        <v>0.78578310854783995</v>
      </c>
      <c r="O260" s="70">
        <f t="shared" ca="1" si="27"/>
        <v>2.1961360498878275E-2</v>
      </c>
      <c r="P260" s="70">
        <f t="shared" ref="P260:P297" ca="1" si="29">-LN(N260)/(M260-$M$2)*365.25</f>
        <v>1.9191902663644823E-2</v>
      </c>
      <c r="Q260" s="73">
        <f ca="1">_xll.HLV5r3.Financial.Cache.GetValue(IRCurve2, M260)</f>
        <v>0.78578310854783995</v>
      </c>
      <c r="R260" s="74">
        <f t="shared" ref="R260:R297" ca="1" si="30">(Q259/Q260-1)*365/(M260-M259)</f>
        <v>2.1961360498878275E-2</v>
      </c>
      <c r="S260" s="74">
        <f t="shared" ref="S260:S297" ca="1" si="31">-LN(Q260)/(M260-$M$2)*365.25</f>
        <v>1.9191902663644823E-2</v>
      </c>
      <c r="T260" s="75">
        <f t="shared" ca="1" si="28"/>
        <v>0</v>
      </c>
    </row>
    <row r="261" spans="13:20" x14ac:dyDescent="0.2">
      <c r="M261" s="68">
        <f t="shared" ca="1" si="26"/>
        <v>48265</v>
      </c>
      <c r="N261" s="69">
        <f ca="1">_xll.HLV5r3.Financial.Cache.GetValue(IRCurve1, M261)</f>
        <v>0.78436729160090479</v>
      </c>
      <c r="O261" s="70">
        <f t="shared" ca="1" si="27"/>
        <v>2.1961360498880977E-2</v>
      </c>
      <c r="P261" s="70">
        <f t="shared" ca="1" si="29"/>
        <v>1.9209862968012689E-2</v>
      </c>
      <c r="Q261" s="73">
        <f ca="1">_xll.HLV5r3.Financial.Cache.GetValue(IRCurve2, M261)</f>
        <v>0.78436729160090479</v>
      </c>
      <c r="R261" s="74">
        <f t="shared" ca="1" si="30"/>
        <v>2.1961360498880977E-2</v>
      </c>
      <c r="S261" s="74">
        <f t="shared" ca="1" si="31"/>
        <v>1.9209862968012689E-2</v>
      </c>
      <c r="T261" s="75">
        <f t="shared" ca="1" si="28"/>
        <v>0</v>
      </c>
    </row>
    <row r="262" spans="13:20" x14ac:dyDescent="0.2">
      <c r="M262" s="68">
        <f t="shared" ca="1" si="26"/>
        <v>48295</v>
      </c>
      <c r="N262" s="69">
        <f ca="1">_xll.HLV5r3.Financial.Cache.GetValue(IRCurve1, M262)</f>
        <v>0.78295402566022765</v>
      </c>
      <c r="O262" s="70">
        <f t="shared" ca="1" si="27"/>
        <v>2.1961360498878275E-2</v>
      </c>
      <c r="P262" s="70">
        <f t="shared" ca="1" si="29"/>
        <v>1.9227591426799202E-2</v>
      </c>
      <c r="Q262" s="73">
        <f ca="1">_xll.HLV5r3.Financial.Cache.GetValue(IRCurve2, M262)</f>
        <v>0.78295402566022765</v>
      </c>
      <c r="R262" s="74">
        <f t="shared" ca="1" si="30"/>
        <v>2.1961360498878275E-2</v>
      </c>
      <c r="S262" s="74">
        <f t="shared" ca="1" si="31"/>
        <v>1.9227591426799202E-2</v>
      </c>
      <c r="T262" s="75">
        <f t="shared" ca="1" si="28"/>
        <v>0</v>
      </c>
    </row>
    <row r="263" spans="13:20" x14ac:dyDescent="0.2">
      <c r="M263" s="68">
        <f t="shared" ca="1" si="26"/>
        <v>48325</v>
      </c>
      <c r="N263" s="69">
        <f ca="1">_xll.HLV5r3.Financial.Cache.GetValue(IRCurve1, M263)</f>
        <v>0.78154330612942813</v>
      </c>
      <c r="O263" s="70">
        <f t="shared" ca="1" si="27"/>
        <v>2.1961360498878275E-2</v>
      </c>
      <c r="P263" s="70">
        <f t="shared" ca="1" si="29"/>
        <v>1.9245092500479438E-2</v>
      </c>
      <c r="Q263" s="73">
        <f ca="1">_xll.HLV5r3.Financial.Cache.GetValue(IRCurve2, M263)</f>
        <v>0.78154330612942813</v>
      </c>
      <c r="R263" s="74">
        <f t="shared" ca="1" si="30"/>
        <v>2.1961360498878275E-2</v>
      </c>
      <c r="S263" s="74">
        <f t="shared" ca="1" si="31"/>
        <v>1.9245092500479438E-2</v>
      </c>
      <c r="T263" s="75">
        <f t="shared" ca="1" si="28"/>
        <v>0</v>
      </c>
    </row>
    <row r="264" spans="13:20" x14ac:dyDescent="0.2">
      <c r="M264" s="68">
        <f t="shared" ca="1" si="26"/>
        <v>48355</v>
      </c>
      <c r="N264" s="69">
        <f ca="1">_xll.HLV5r3.Financial.Cache.GetValue(IRCurve1, M264)</f>
        <v>0.78013512842040778</v>
      </c>
      <c r="O264" s="70">
        <f t="shared" ca="1" si="27"/>
        <v>2.1961360498880977E-2</v>
      </c>
      <c r="P264" s="70">
        <f t="shared" ca="1" si="29"/>
        <v>1.92623705358375E-2</v>
      </c>
      <c r="Q264" s="73">
        <f ca="1">_xll.HLV5r3.Financial.Cache.GetValue(IRCurve2, M264)</f>
        <v>0.78013512842040778</v>
      </c>
      <c r="R264" s="74">
        <f t="shared" ca="1" si="30"/>
        <v>2.1961360498880977E-2</v>
      </c>
      <c r="S264" s="74">
        <f t="shared" ca="1" si="31"/>
        <v>1.92623705358375E-2</v>
      </c>
      <c r="T264" s="75">
        <f t="shared" ca="1" si="28"/>
        <v>0</v>
      </c>
    </row>
    <row r="265" spans="13:20" x14ac:dyDescent="0.2">
      <c r="M265" s="68">
        <f t="shared" ref="M265:M297" ca="1" si="32">M264+30</f>
        <v>48385</v>
      </c>
      <c r="N265" s="69">
        <f ca="1">_xll.HLV5r3.Financial.Cache.GetValue(IRCurve1, M265)</f>
        <v>0.77872948795333519</v>
      </c>
      <c r="O265" s="70">
        <f t="shared" ref="O265:O297" ca="1" si="33">(N264/N265-1)*365/(M265-M264)</f>
        <v>2.1961360498878275E-2</v>
      </c>
      <c r="P265" s="70">
        <f t="shared" ca="1" si="29"/>
        <v>1.927942976956586E-2</v>
      </c>
      <c r="Q265" s="73">
        <f ca="1">_xll.HLV5r3.Financial.Cache.GetValue(IRCurve2, M265)</f>
        <v>0.77872948795333519</v>
      </c>
      <c r="R265" s="74">
        <f t="shared" ca="1" si="30"/>
        <v>2.1961360498878275E-2</v>
      </c>
      <c r="S265" s="74">
        <f t="shared" ca="1" si="31"/>
        <v>1.927942976956586E-2</v>
      </c>
      <c r="T265" s="75">
        <f t="shared" ca="1" si="28"/>
        <v>0</v>
      </c>
    </row>
    <row r="266" spans="13:20" x14ac:dyDescent="0.2">
      <c r="M266" s="68">
        <f t="shared" ca="1" si="32"/>
        <v>48415</v>
      </c>
      <c r="N266" s="69">
        <f ca="1">_xll.HLV5r3.Financial.Cache.GetValue(IRCurve1, M266)</f>
        <v>0.77732638015663036</v>
      </c>
      <c r="O266" s="70">
        <f t="shared" ca="1" si="33"/>
        <v>2.1961360498878275E-2</v>
      </c>
      <c r="P266" s="70">
        <f t="shared" ca="1" si="29"/>
        <v>1.9296274331728851E-2</v>
      </c>
      <c r="Q266" s="73">
        <f ca="1">_xll.HLV5r3.Financial.Cache.GetValue(IRCurve2, M266)</f>
        <v>0.77732638015663036</v>
      </c>
      <c r="R266" s="74">
        <f t="shared" ca="1" si="30"/>
        <v>2.1961360498878275E-2</v>
      </c>
      <c r="S266" s="74">
        <f t="shared" ca="1" si="31"/>
        <v>1.9296274331728851E-2</v>
      </c>
      <c r="T266" s="75">
        <f t="shared" ca="1" si="28"/>
        <v>0</v>
      </c>
    </row>
    <row r="267" spans="13:20" x14ac:dyDescent="0.2">
      <c r="M267" s="68">
        <f t="shared" ca="1" si="32"/>
        <v>48445</v>
      </c>
      <c r="N267" s="69">
        <f ca="1">_xll.HLV5r3.Financial.Cache.GetValue(IRCurve1, M267)</f>
        <v>0.7759258004669507</v>
      </c>
      <c r="O267" s="70">
        <f t="shared" ca="1" si="33"/>
        <v>2.1961360498878275E-2</v>
      </c>
      <c r="P267" s="70">
        <f t="shared" ca="1" si="29"/>
        <v>1.931290824909614E-2</v>
      </c>
      <c r="Q267" s="73">
        <f ca="1">_xll.HLV5r3.Financial.Cache.GetValue(IRCurve2, M267)</f>
        <v>0.7759258004669507</v>
      </c>
      <c r="R267" s="74">
        <f t="shared" ca="1" si="30"/>
        <v>2.1961360498878275E-2</v>
      </c>
      <c r="S267" s="74">
        <f t="shared" ca="1" si="31"/>
        <v>1.931290824909614E-2</v>
      </c>
      <c r="T267" s="75">
        <f t="shared" ca="1" si="28"/>
        <v>0</v>
      </c>
    </row>
    <row r="268" spans="13:20" x14ac:dyDescent="0.2">
      <c r="M268" s="68">
        <f t="shared" ca="1" si="32"/>
        <v>48475</v>
      </c>
      <c r="N268" s="69">
        <f ca="1">_xll.HLV5r3.Financial.Cache.GetValue(IRCurve1, M268)</f>
        <v>0.77452774432917559</v>
      </c>
      <c r="O268" s="70">
        <f t="shared" ca="1" si="33"/>
        <v>2.1961360498880977E-2</v>
      </c>
      <c r="P268" s="70">
        <f t="shared" ca="1" si="29"/>
        <v>1.9329335448351994E-2</v>
      </c>
      <c r="Q268" s="73">
        <f ca="1">_xll.HLV5r3.Financial.Cache.GetValue(IRCurve2, M268)</f>
        <v>0.77452774432917559</v>
      </c>
      <c r="R268" s="74">
        <f t="shared" ca="1" si="30"/>
        <v>2.1961360498880977E-2</v>
      </c>
      <c r="S268" s="74">
        <f t="shared" ca="1" si="31"/>
        <v>1.9329335448351994E-2</v>
      </c>
      <c r="T268" s="75">
        <f t="shared" ca="1" si="28"/>
        <v>0</v>
      </c>
    </row>
    <row r="269" spans="13:20" x14ac:dyDescent="0.2">
      <c r="M269" s="68">
        <f t="shared" ca="1" si="32"/>
        <v>48505</v>
      </c>
      <c r="N269" s="69">
        <f ca="1">_xll.HLV5r3.Financial.Cache.GetValue(IRCurve1, M269)</f>
        <v>0.77313220719639197</v>
      </c>
      <c r="O269" s="70">
        <f t="shared" ca="1" si="33"/>
        <v>2.1961360498878275E-2</v>
      </c>
      <c r="P269" s="70">
        <f t="shared" ca="1" si="29"/>
        <v>1.9345559759185581E-2</v>
      </c>
      <c r="Q269" s="73">
        <f ca="1">_xll.HLV5r3.Financial.Cache.GetValue(IRCurve2, M269)</f>
        <v>0.77313220719639197</v>
      </c>
      <c r="R269" s="74">
        <f t="shared" ca="1" si="30"/>
        <v>2.1961360498878275E-2</v>
      </c>
      <c r="S269" s="74">
        <f t="shared" ca="1" si="31"/>
        <v>1.9345559759185581E-2</v>
      </c>
      <c r="T269" s="75">
        <f t="shared" ca="1" si="28"/>
        <v>0</v>
      </c>
    </row>
    <row r="270" spans="13:20" x14ac:dyDescent="0.2">
      <c r="M270" s="68">
        <f t="shared" ca="1" si="32"/>
        <v>48535</v>
      </c>
      <c r="N270" s="69">
        <f ca="1">_xll.HLV5r3.Financial.Cache.GetValue(IRCurve1, M270)</f>
        <v>0.77173918452987922</v>
      </c>
      <c r="O270" s="70">
        <f t="shared" ca="1" si="33"/>
        <v>2.1961360498878275E-2</v>
      </c>
      <c r="P270" s="70">
        <f t="shared" ca="1" si="29"/>
        <v>1.9361584917267523E-2</v>
      </c>
      <c r="Q270" s="73">
        <f ca="1">_xll.HLV5r3.Financial.Cache.GetValue(IRCurve2, M270)</f>
        <v>0.77173918452987922</v>
      </c>
      <c r="R270" s="74">
        <f t="shared" ca="1" si="30"/>
        <v>2.1961360498878275E-2</v>
      </c>
      <c r="S270" s="74">
        <f t="shared" ca="1" si="31"/>
        <v>1.9361584917267523E-2</v>
      </c>
      <c r="T270" s="75">
        <f t="shared" ca="1" si="28"/>
        <v>0</v>
      </c>
    </row>
    <row r="271" spans="13:20" x14ac:dyDescent="0.2">
      <c r="M271" s="68">
        <f t="shared" ca="1" si="32"/>
        <v>48565</v>
      </c>
      <c r="N271" s="69">
        <f ca="1">_xll.HLV5r3.Financial.Cache.GetValue(IRCurve1, M271)</f>
        <v>0.77034867179909461</v>
      </c>
      <c r="O271" s="70">
        <f t="shared" ca="1" si="33"/>
        <v>2.1961360498878275E-2</v>
      </c>
      <c r="P271" s="70">
        <f t="shared" ca="1" si="29"/>
        <v>1.9377414567117481E-2</v>
      </c>
      <c r="Q271" s="73">
        <f ca="1">_xll.HLV5r3.Financial.Cache.GetValue(IRCurve2, M271)</f>
        <v>0.77034867179909461</v>
      </c>
      <c r="R271" s="74">
        <f t="shared" ca="1" si="30"/>
        <v>2.1961360498878275E-2</v>
      </c>
      <c r="S271" s="74">
        <f t="shared" ca="1" si="31"/>
        <v>1.9377414567117481E-2</v>
      </c>
      <c r="T271" s="75">
        <f t="shared" ca="1" si="28"/>
        <v>0</v>
      </c>
    </row>
    <row r="272" spans="13:20" x14ac:dyDescent="0.2">
      <c r="M272" s="68">
        <f t="shared" ca="1" si="32"/>
        <v>48595</v>
      </c>
      <c r="N272" s="69">
        <f ca="1">_xll.HLV5r3.Financial.Cache.GetValue(IRCurve1, M272)</f>
        <v>0.76896066448165845</v>
      </c>
      <c r="O272" s="70">
        <f t="shared" ca="1" si="33"/>
        <v>2.1961360498880977E-2</v>
      </c>
      <c r="P272" s="70">
        <f t="shared" ca="1" si="29"/>
        <v>1.9393052264867407E-2</v>
      </c>
      <c r="Q272" s="73">
        <f ca="1">_xll.HLV5r3.Financial.Cache.GetValue(IRCurve2, M272)</f>
        <v>0.76896066448165845</v>
      </c>
      <c r="R272" s="74">
        <f t="shared" ca="1" si="30"/>
        <v>2.1961360498880977E-2</v>
      </c>
      <c r="S272" s="74">
        <f t="shared" ca="1" si="31"/>
        <v>1.9393052264867407E-2</v>
      </c>
      <c r="T272" s="75">
        <f t="shared" ca="1" si="28"/>
        <v>0</v>
      </c>
    </row>
    <row r="273" spans="13:20" x14ac:dyDescent="0.2">
      <c r="M273" s="68">
        <f t="shared" ca="1" si="32"/>
        <v>48625</v>
      </c>
      <c r="N273" s="69">
        <f ca="1">_xll.HLV5r3.Financial.Cache.GetValue(IRCurve1, M273)</f>
        <v>0.76757515806333965</v>
      </c>
      <c r="O273" s="70">
        <f t="shared" ca="1" si="33"/>
        <v>2.1961360498878275E-2</v>
      </c>
      <c r="P273" s="70">
        <f t="shared" ca="1" si="29"/>
        <v>1.9408501480924871E-2</v>
      </c>
      <c r="Q273" s="73">
        <f ca="1">_xll.HLV5r3.Financial.Cache.GetValue(IRCurve2, M273)</f>
        <v>0.76757515806333965</v>
      </c>
      <c r="R273" s="74">
        <f t="shared" ca="1" si="30"/>
        <v>2.1961360498878275E-2</v>
      </c>
      <c r="S273" s="74">
        <f t="shared" ca="1" si="31"/>
        <v>1.9408501480924871E-2</v>
      </c>
      <c r="T273" s="75">
        <f t="shared" ca="1" si="28"/>
        <v>0</v>
      </c>
    </row>
    <row r="274" spans="13:20" x14ac:dyDescent="0.2">
      <c r="M274" s="68">
        <f t="shared" ca="1" si="32"/>
        <v>48655</v>
      </c>
      <c r="N274" s="69">
        <f ca="1">_xll.HLV5r3.Financial.Cache.GetValue(IRCurve1, M274)</f>
        <v>0.76619214803804037</v>
      </c>
      <c r="O274" s="70">
        <f t="shared" ca="1" si="33"/>
        <v>2.1961360498880977E-2</v>
      </c>
      <c r="P274" s="70">
        <f t="shared" ca="1" si="29"/>
        <v>1.9423765602540766E-2</v>
      </c>
      <c r="Q274" s="73">
        <f ca="1">_xll.HLV5r3.Financial.Cache.GetValue(IRCurve2, M274)</f>
        <v>0.76619214803804037</v>
      </c>
      <c r="R274" s="74">
        <f t="shared" ca="1" si="30"/>
        <v>2.1961360498880977E-2</v>
      </c>
      <c r="S274" s="74">
        <f t="shared" ca="1" si="31"/>
        <v>1.9423765602540766E-2</v>
      </c>
      <c r="T274" s="75">
        <f t="shared" ca="1" si="28"/>
        <v>0</v>
      </c>
    </row>
    <row r="275" spans="13:20" x14ac:dyDescent="0.2">
      <c r="M275" s="68">
        <f t="shared" ca="1" si="32"/>
        <v>48685</v>
      </c>
      <c r="N275" s="69">
        <f ca="1">_xll.HLV5r3.Financial.Cache.GetValue(IRCurve1, M275)</f>
        <v>0.76481162990778229</v>
      </c>
      <c r="O275" s="70">
        <f t="shared" ca="1" si="33"/>
        <v>2.1961360498878275E-2</v>
      </c>
      <c r="P275" s="70">
        <f t="shared" ca="1" si="29"/>
        <v>1.9438847936285083E-2</v>
      </c>
      <c r="Q275" s="73">
        <f ca="1">_xll.HLV5r3.Financial.Cache.GetValue(IRCurve2, M275)</f>
        <v>0.76481162990778229</v>
      </c>
      <c r="R275" s="74">
        <f t="shared" ca="1" si="30"/>
        <v>2.1961360498878275E-2</v>
      </c>
      <c r="S275" s="74">
        <f t="shared" ca="1" si="31"/>
        <v>1.9438847936285083E-2</v>
      </c>
      <c r="T275" s="75">
        <f t="shared" ca="1" si="28"/>
        <v>0</v>
      </c>
    </row>
    <row r="276" spans="13:20" x14ac:dyDescent="0.2">
      <c r="M276" s="68">
        <f t="shared" ca="1" si="32"/>
        <v>48715</v>
      </c>
      <c r="N276" s="69">
        <f ca="1">_xll.HLV5r3.Financial.Cache.GetValue(IRCurve1, M276)</f>
        <v>0.76343359918269127</v>
      </c>
      <c r="O276" s="70">
        <f t="shared" ca="1" si="33"/>
        <v>2.1961360498878275E-2</v>
      </c>
      <c r="P276" s="70">
        <f t="shared" ca="1" si="29"/>
        <v>1.9453751710434956E-2</v>
      </c>
      <c r="Q276" s="73">
        <f ca="1">_xll.HLV5r3.Financial.Cache.GetValue(IRCurve2, M276)</f>
        <v>0.76343359918269127</v>
      </c>
      <c r="R276" s="74">
        <f t="shared" ca="1" si="30"/>
        <v>2.1961360498878275E-2</v>
      </c>
      <c r="S276" s="74">
        <f t="shared" ca="1" si="31"/>
        <v>1.9453751710434956E-2</v>
      </c>
      <c r="T276" s="75">
        <f t="shared" ca="1" si="28"/>
        <v>0</v>
      </c>
    </row>
    <row r="277" spans="13:20" x14ac:dyDescent="0.2">
      <c r="M277" s="68">
        <f t="shared" ca="1" si="32"/>
        <v>48745</v>
      </c>
      <c r="N277" s="69">
        <f ca="1">_xll.HLV5r3.Financial.Cache.GetValue(IRCurve1, M277)</f>
        <v>0.76205805138098293</v>
      </c>
      <c r="O277" s="70">
        <f t="shared" ca="1" si="33"/>
        <v>2.1961360498880977E-2</v>
      </c>
      <c r="P277" s="70">
        <f t="shared" ca="1" si="29"/>
        <v>1.9468480077278246E-2</v>
      </c>
      <c r="Q277" s="73">
        <f ca="1">_xll.HLV5r3.Financial.Cache.GetValue(IRCurve2, M277)</f>
        <v>0.76205805138098293</v>
      </c>
      <c r="R277" s="74">
        <f t="shared" ca="1" si="30"/>
        <v>2.1961360498880977E-2</v>
      </c>
      <c r="S277" s="74">
        <f t="shared" ca="1" si="31"/>
        <v>1.9468480077278246E-2</v>
      </c>
      <c r="T277" s="75">
        <f t="shared" ca="1" si="28"/>
        <v>0</v>
      </c>
    </row>
    <row r="278" spans="13:20" x14ac:dyDescent="0.2">
      <c r="M278" s="68">
        <f t="shared" ca="1" si="32"/>
        <v>48775</v>
      </c>
      <c r="N278" s="69">
        <f ca="1">_xll.HLV5r3.Financial.Cache.GetValue(IRCurve1, M278)</f>
        <v>0.7606849820289483</v>
      </c>
      <c r="O278" s="70">
        <f t="shared" ca="1" si="33"/>
        <v>2.1961360498878275E-2</v>
      </c>
      <c r="P278" s="70">
        <f t="shared" ca="1" si="29"/>
        <v>1.9483036115336316E-2</v>
      </c>
      <c r="Q278" s="73">
        <f ca="1">_xll.HLV5r3.Financial.Cache.GetValue(IRCurve2, M278)</f>
        <v>0.7606849820289483</v>
      </c>
      <c r="R278" s="74">
        <f t="shared" ca="1" si="30"/>
        <v>2.1961360498878275E-2</v>
      </c>
      <c r="S278" s="74">
        <f t="shared" ca="1" si="31"/>
        <v>1.9483036115336316E-2</v>
      </c>
      <c r="T278" s="75">
        <f t="shared" ca="1" si="28"/>
        <v>0</v>
      </c>
    </row>
    <row r="279" spans="13:20" x14ac:dyDescent="0.2">
      <c r="M279" s="68">
        <f t="shared" ca="1" si="32"/>
        <v>48805</v>
      </c>
      <c r="N279" s="69">
        <f ca="1">_xll.HLV5r3.Financial.Cache.GetValue(IRCurve1, M279)</f>
        <v>0.75931438666093909</v>
      </c>
      <c r="O279" s="70">
        <f t="shared" ca="1" si="33"/>
        <v>2.1961360498878275E-2</v>
      </c>
      <c r="P279" s="70">
        <f t="shared" ca="1" si="29"/>
        <v>1.9497422831509251E-2</v>
      </c>
      <c r="Q279" s="73">
        <f ca="1">_xll.HLV5r3.Financial.Cache.GetValue(IRCurve2, M279)</f>
        <v>0.75931438666093909</v>
      </c>
      <c r="R279" s="74">
        <f t="shared" ca="1" si="30"/>
        <v>2.1961360498878275E-2</v>
      </c>
      <c r="S279" s="74">
        <f t="shared" ca="1" si="31"/>
        <v>1.9497422831509251E-2</v>
      </c>
      <c r="T279" s="75">
        <f t="shared" ca="1" si="28"/>
        <v>0</v>
      </c>
    </row>
    <row r="280" spans="13:20" x14ac:dyDescent="0.2">
      <c r="M280" s="68">
        <f t="shared" ca="1" si="32"/>
        <v>48835</v>
      </c>
      <c r="N280" s="69">
        <f ca="1">_xll.HLV5r3.Financial.Cache.GetValue(IRCurve1, M280)</f>
        <v>0.7579462608193529</v>
      </c>
      <c r="O280" s="70">
        <f t="shared" ca="1" si="33"/>
        <v>2.1961360498880977E-2</v>
      </c>
      <c r="P280" s="70">
        <f t="shared" ca="1" si="29"/>
        <v>1.9511643163146658E-2</v>
      </c>
      <c r="Q280" s="73">
        <f ca="1">_xll.HLV5r3.Financial.Cache.GetValue(IRCurve2, M280)</f>
        <v>0.7579462608193529</v>
      </c>
      <c r="R280" s="74">
        <f t="shared" ca="1" si="30"/>
        <v>2.1961360498880977E-2</v>
      </c>
      <c r="S280" s="74">
        <f t="shared" ca="1" si="31"/>
        <v>1.9511643163146658E-2</v>
      </c>
      <c r="T280" s="75">
        <f t="shared" ca="1" si="28"/>
        <v>0</v>
      </c>
    </row>
    <row r="281" spans="13:20" x14ac:dyDescent="0.2">
      <c r="M281" s="68">
        <f t="shared" ca="1" si="32"/>
        <v>48865</v>
      </c>
      <c r="N281" s="69">
        <f ca="1">_xll.HLV5r3.Financial.Cache.GetValue(IRCurve1, M281)</f>
        <v>0.75658060005461936</v>
      </c>
      <c r="O281" s="70">
        <f t="shared" ca="1" si="33"/>
        <v>2.1961360498878275E-2</v>
      </c>
      <c r="P281" s="70">
        <f t="shared" ca="1" si="29"/>
        <v>1.952569998004695E-2</v>
      </c>
      <c r="Q281" s="73">
        <f ca="1">_xll.HLV5r3.Financial.Cache.GetValue(IRCurve2, M281)</f>
        <v>0.75658060005461936</v>
      </c>
      <c r="R281" s="74">
        <f t="shared" ca="1" si="30"/>
        <v>2.1961360498878275E-2</v>
      </c>
      <c r="S281" s="74">
        <f t="shared" ca="1" si="31"/>
        <v>1.952569998004695E-2</v>
      </c>
      <c r="T281" s="75">
        <f t="shared" ca="1" si="28"/>
        <v>0</v>
      </c>
    </row>
    <row r="282" spans="13:20" x14ac:dyDescent="0.2">
      <c r="M282" s="68">
        <f t="shared" ca="1" si="32"/>
        <v>48895</v>
      </c>
      <c r="N282" s="69">
        <f ca="1">_xll.HLV5r3.Financial.Cache.GetValue(IRCurve1, M282)</f>
        <v>0.75521739992518511</v>
      </c>
      <c r="O282" s="70">
        <f t="shared" ca="1" si="33"/>
        <v>2.1961360498878275E-2</v>
      </c>
      <c r="P282" s="70">
        <f t="shared" ca="1" si="29"/>
        <v>1.953959608638817E-2</v>
      </c>
      <c r="Q282" s="73">
        <f ca="1">_xll.HLV5r3.Financial.Cache.GetValue(IRCurve2, M282)</f>
        <v>0.75521739992518511</v>
      </c>
      <c r="R282" s="74">
        <f t="shared" ca="1" si="30"/>
        <v>2.1961360498878275E-2</v>
      </c>
      <c r="S282" s="74">
        <f t="shared" ca="1" si="31"/>
        <v>1.953959608638817E-2</v>
      </c>
      <c r="T282" s="75">
        <f t="shared" ca="1" si="28"/>
        <v>0</v>
      </c>
    </row>
    <row r="283" spans="13:20" x14ac:dyDescent="0.2">
      <c r="M283" s="68">
        <f t="shared" ca="1" si="32"/>
        <v>48925</v>
      </c>
      <c r="N283" s="69">
        <f ca="1">_xll.HLV5r3.Financial.Cache.GetValue(IRCurve1, M283)</f>
        <v>0.75385665599749963</v>
      </c>
      <c r="O283" s="70">
        <f t="shared" ca="1" si="33"/>
        <v>2.1961360498878275E-2</v>
      </c>
      <c r="P283" s="70">
        <f t="shared" ca="1" si="29"/>
        <v>1.9553334222592877E-2</v>
      </c>
      <c r="Q283" s="73">
        <f ca="1">_xll.HLV5r3.Financial.Cache.GetValue(IRCurve2, M283)</f>
        <v>0.75385665599749963</v>
      </c>
      <c r="R283" s="74">
        <f t="shared" ca="1" si="30"/>
        <v>2.1961360498878275E-2</v>
      </c>
      <c r="S283" s="74">
        <f t="shared" ca="1" si="31"/>
        <v>1.9553334222592877E-2</v>
      </c>
      <c r="T283" s="75">
        <f t="shared" ca="1" si="28"/>
        <v>0</v>
      </c>
    </row>
    <row r="284" spans="13:20" x14ac:dyDescent="0.2">
      <c r="M284" s="68">
        <f t="shared" ca="1" si="32"/>
        <v>48955</v>
      </c>
      <c r="N284" s="69">
        <f ca="1">_xll.HLV5r3.Financial.Cache.GetValue(IRCurve1, M284)</f>
        <v>0.75249836384600055</v>
      </c>
      <c r="O284" s="70">
        <f t="shared" ca="1" si="33"/>
        <v>2.1961360498878275E-2</v>
      </c>
      <c r="P284" s="70">
        <f t="shared" ca="1" si="29"/>
        <v>1.9566917067129867E-2</v>
      </c>
      <c r="Q284" s="73">
        <f ca="1">_xll.HLV5r3.Financial.Cache.GetValue(IRCurve2, M284)</f>
        <v>0.75249836384600055</v>
      </c>
      <c r="R284" s="74">
        <f t="shared" ca="1" si="30"/>
        <v>2.1961360498878275E-2</v>
      </c>
      <c r="S284" s="74">
        <f t="shared" ca="1" si="31"/>
        <v>1.9566917067129867E-2</v>
      </c>
      <c r="T284" s="75">
        <f t="shared" ca="1" si="28"/>
        <v>0</v>
      </c>
    </row>
    <row r="285" spans="13:20" x14ac:dyDescent="0.2">
      <c r="M285" s="68">
        <f t="shared" ca="1" si="32"/>
        <v>48985</v>
      </c>
      <c r="N285" s="69">
        <f ca="1">_xll.HLV5r3.Financial.Cache.GetValue(IRCurve1, M285)</f>
        <v>0.75114251905309959</v>
      </c>
      <c r="O285" s="70">
        <f t="shared" ca="1" si="33"/>
        <v>2.1961360498880977E-2</v>
      </c>
      <c r="P285" s="70">
        <f t="shared" ca="1" si="29"/>
        <v>1.9580347238255053E-2</v>
      </c>
      <c r="Q285" s="73">
        <f ca="1">_xll.HLV5r3.Financial.Cache.GetValue(IRCurve2, M285)</f>
        <v>0.75114251905309959</v>
      </c>
      <c r="R285" s="74">
        <f t="shared" ca="1" si="30"/>
        <v>2.1961360498880977E-2</v>
      </c>
      <c r="S285" s="74">
        <f t="shared" ca="1" si="31"/>
        <v>1.9580347238255053E-2</v>
      </c>
      <c r="T285" s="75">
        <f t="shared" ca="1" si="28"/>
        <v>0</v>
      </c>
    </row>
    <row r="286" spans="13:20" x14ac:dyDescent="0.2">
      <c r="M286" s="68">
        <f t="shared" ca="1" si="32"/>
        <v>49015</v>
      </c>
      <c r="N286" s="69">
        <f ca="1">_xll.HLV5r3.Financial.Cache.GetValue(IRCurve1, M286)</f>
        <v>0.74978911720916808</v>
      </c>
      <c r="O286" s="70">
        <f t="shared" ca="1" si="33"/>
        <v>2.1961360498878275E-2</v>
      </c>
      <c r="P286" s="70">
        <f t="shared" ca="1" si="29"/>
        <v>1.9593627295694034E-2</v>
      </c>
      <c r="Q286" s="73">
        <f ca="1">_xll.HLV5r3.Financial.Cache.GetValue(IRCurve2, M286)</f>
        <v>0.74978911720916808</v>
      </c>
      <c r="R286" s="74">
        <f t="shared" ca="1" si="30"/>
        <v>2.1961360498878275E-2</v>
      </c>
      <c r="S286" s="74">
        <f t="shared" ca="1" si="31"/>
        <v>1.9593627295694034E-2</v>
      </c>
      <c r="T286" s="75">
        <f t="shared" ca="1" si="28"/>
        <v>0</v>
      </c>
    </row>
    <row r="287" spans="13:20" x14ac:dyDescent="0.2">
      <c r="M287" s="68">
        <f t="shared" ca="1" si="32"/>
        <v>49045</v>
      </c>
      <c r="N287" s="69">
        <f ca="1">_xll.HLV5r3.Financial.Cache.GetValue(IRCurve1, M287)</f>
        <v>0.74843815391252244</v>
      </c>
      <c r="O287" s="70">
        <f t="shared" ca="1" si="33"/>
        <v>2.1961360498878275E-2</v>
      </c>
      <c r="P287" s="70">
        <f t="shared" ca="1" si="29"/>
        <v>1.9606759742268564E-2</v>
      </c>
      <c r="Q287" s="73">
        <f ca="1">_xll.HLV5r3.Financial.Cache.GetValue(IRCurve2, M287)</f>
        <v>0.74843815391252244</v>
      </c>
      <c r="R287" s="74">
        <f t="shared" ca="1" si="30"/>
        <v>2.1961360498878275E-2</v>
      </c>
      <c r="S287" s="74">
        <f t="shared" ca="1" si="31"/>
        <v>1.9606759742268564E-2</v>
      </c>
      <c r="T287" s="75">
        <f t="shared" ca="1" si="28"/>
        <v>0</v>
      </c>
    </row>
    <row r="288" spans="13:20" x14ac:dyDescent="0.2">
      <c r="M288" s="68">
        <f t="shared" ca="1" si="32"/>
        <v>49075</v>
      </c>
      <c r="N288" s="69">
        <f ca="1">_xll.HLV5r3.Financial.Cache.GetValue(IRCurve1, M288)</f>
        <v>0.7470896247694101</v>
      </c>
      <c r="O288" s="70">
        <f t="shared" ca="1" si="33"/>
        <v>2.1961360498878275E-2</v>
      </c>
      <c r="P288" s="70">
        <f t="shared" ca="1" si="29"/>
        <v>1.9619747025469019E-2</v>
      </c>
      <c r="Q288" s="73">
        <f ca="1">_xll.HLV5r3.Financial.Cache.GetValue(IRCurve2, M288)</f>
        <v>0.7470896247694101</v>
      </c>
      <c r="R288" s="74">
        <f t="shared" ca="1" si="30"/>
        <v>2.1961360498878275E-2</v>
      </c>
      <c r="S288" s="74">
        <f t="shared" ca="1" si="31"/>
        <v>1.9619747025469019E-2</v>
      </c>
      <c r="T288" s="75">
        <f t="shared" ca="1" si="28"/>
        <v>0</v>
      </c>
    </row>
    <row r="289" spans="13:20" x14ac:dyDescent="0.2">
      <c r="M289" s="68">
        <f t="shared" ca="1" si="32"/>
        <v>49105</v>
      </c>
      <c r="N289" s="69">
        <f ca="1">_xll.HLV5r3.Financial.Cache.GetValue(IRCurve1, M289)</f>
        <v>0.74574352539399513</v>
      </c>
      <c r="O289" s="70">
        <f t="shared" ca="1" si="33"/>
        <v>2.1961360498878275E-2</v>
      </c>
      <c r="P289" s="70">
        <f t="shared" ca="1" si="29"/>
        <v>1.9632591538975071E-2</v>
      </c>
      <c r="Q289" s="73">
        <f ca="1">_xll.HLV5r3.Financial.Cache.GetValue(IRCurve2, M289)</f>
        <v>0.74574352539399513</v>
      </c>
      <c r="R289" s="74">
        <f t="shared" ca="1" si="30"/>
        <v>2.1961360498878275E-2</v>
      </c>
      <c r="S289" s="74">
        <f t="shared" ca="1" si="31"/>
        <v>1.9632591538975071E-2</v>
      </c>
      <c r="T289" s="75">
        <f t="shared" ca="1" si="28"/>
        <v>0</v>
      </c>
    </row>
    <row r="290" spans="13:20" x14ac:dyDescent="0.2">
      <c r="M290" s="68">
        <f t="shared" ca="1" si="32"/>
        <v>49135</v>
      </c>
      <c r="N290" s="69">
        <f ca="1">_xll.HLV5r3.Financial.Cache.GetValue(IRCurve1, M290)</f>
        <v>0.74439985140834375</v>
      </c>
      <c r="O290" s="70">
        <f t="shared" ca="1" si="33"/>
        <v>2.1961360498880977E-2</v>
      </c>
      <c r="P290" s="70">
        <f t="shared" ca="1" si="29"/>
        <v>1.9645295624126473E-2</v>
      </c>
      <c r="Q290" s="73">
        <f ca="1">_xll.HLV5r3.Financial.Cache.GetValue(IRCurve2, M290)</f>
        <v>0.74439985140834375</v>
      </c>
      <c r="R290" s="74">
        <f t="shared" ca="1" si="30"/>
        <v>2.1961360498880977E-2</v>
      </c>
      <c r="S290" s="74">
        <f t="shared" ca="1" si="31"/>
        <v>1.9645295624126473E-2</v>
      </c>
      <c r="T290" s="75">
        <f t="shared" ca="1" si="28"/>
        <v>0</v>
      </c>
    </row>
    <row r="291" spans="13:20" x14ac:dyDescent="0.2">
      <c r="M291" s="68">
        <f t="shared" ca="1" si="32"/>
        <v>49165</v>
      </c>
      <c r="N291" s="69">
        <f ca="1">_xll.HLV5r3.Financial.Cache.GetValue(IRCurve1, M291)</f>
        <v>0.74305859844241073</v>
      </c>
      <c r="O291" s="70">
        <f t="shared" ca="1" si="33"/>
        <v>2.1961360498878275E-2</v>
      </c>
      <c r="P291" s="70">
        <f t="shared" ca="1" si="29"/>
        <v>1.9657861571345813E-2</v>
      </c>
      <c r="Q291" s="73">
        <f ca="1">_xll.HLV5r3.Financial.Cache.GetValue(IRCurve2, M291)</f>
        <v>0.74305859844241073</v>
      </c>
      <c r="R291" s="74">
        <f t="shared" ca="1" si="30"/>
        <v>2.1961360498878275E-2</v>
      </c>
      <c r="S291" s="74">
        <f t="shared" ca="1" si="31"/>
        <v>1.9657861571345813E-2</v>
      </c>
      <c r="T291" s="75">
        <f t="shared" ca="1" si="28"/>
        <v>0</v>
      </c>
    </row>
    <row r="292" spans="13:20" x14ac:dyDescent="0.2">
      <c r="M292" s="68">
        <f t="shared" ca="1" si="32"/>
        <v>49195</v>
      </c>
      <c r="N292" s="69">
        <f ca="1">_xll.HLV5r3.Financial.Cache.GetValue(IRCurve1, M292)</f>
        <v>0.74171976213402435</v>
      </c>
      <c r="O292" s="70">
        <f t="shared" ca="1" si="33"/>
        <v>2.1961360498878275E-2</v>
      </c>
      <c r="P292" s="70">
        <f t="shared" ca="1" si="29"/>
        <v>1.9670291621515193E-2</v>
      </c>
      <c r="Q292" s="73">
        <f ca="1">_xll.HLV5r3.Financial.Cache.GetValue(IRCurve2, M292)</f>
        <v>0.74171976213402435</v>
      </c>
      <c r="R292" s="74">
        <f t="shared" ca="1" si="30"/>
        <v>2.1961360498878275E-2</v>
      </c>
      <c r="S292" s="74">
        <f t="shared" ca="1" si="31"/>
        <v>1.9670291621515193E-2</v>
      </c>
      <c r="T292" s="75">
        <f t="shared" ca="1" si="28"/>
        <v>0</v>
      </c>
    </row>
    <row r="293" spans="13:20" x14ac:dyDescent="0.2">
      <c r="M293" s="68">
        <f t="shared" ca="1" si="32"/>
        <v>49225</v>
      </c>
      <c r="N293" s="69">
        <f ca="1">_xll.HLV5r3.Financial.Cache.GetValue(IRCurve1, M293)</f>
        <v>0.74038333812887269</v>
      </c>
      <c r="O293" s="70">
        <f t="shared" ca="1" si="33"/>
        <v>2.1961360498878275E-2</v>
      </c>
      <c r="P293" s="70">
        <f t="shared" ca="1" si="29"/>
        <v>1.9682587967308429E-2</v>
      </c>
      <c r="Q293" s="73">
        <f ca="1">_xll.HLV5r3.Financial.Cache.GetValue(IRCurve2, M293)</f>
        <v>0.74038333812887269</v>
      </c>
      <c r="R293" s="74">
        <f t="shared" ca="1" si="30"/>
        <v>2.1961360498878275E-2</v>
      </c>
      <c r="S293" s="74">
        <f t="shared" ca="1" si="31"/>
        <v>1.9682587967308429E-2</v>
      </c>
      <c r="T293" s="75">
        <f t="shared" ca="1" si="28"/>
        <v>0</v>
      </c>
    </row>
    <row r="294" spans="13:20" x14ac:dyDescent="0.2">
      <c r="M294" s="68">
        <f t="shared" ca="1" si="32"/>
        <v>49255</v>
      </c>
      <c r="N294" s="69">
        <f ca="1">_xll.HLV5r3.Financial.Cache.GetValue(IRCurve1, M294)</f>
        <v>0.73904932208048946</v>
      </c>
      <c r="O294" s="70">
        <f t="shared" ca="1" si="33"/>
        <v>2.1961360498880977E-2</v>
      </c>
      <c r="P294" s="70">
        <f t="shared" ca="1" si="29"/>
        <v>1.9694752754480488E-2</v>
      </c>
      <c r="Q294" s="73">
        <f ca="1">_xll.HLV5r3.Financial.Cache.GetValue(IRCurve2, M294)</f>
        <v>0.73904932208048946</v>
      </c>
      <c r="R294" s="74">
        <f t="shared" ca="1" si="30"/>
        <v>2.1961360498880977E-2</v>
      </c>
      <c r="S294" s="74">
        <f t="shared" ca="1" si="31"/>
        <v>1.9694752754480488E-2</v>
      </c>
      <c r="T294" s="75">
        <f t="shared" ca="1" si="28"/>
        <v>0</v>
      </c>
    </row>
    <row r="295" spans="13:20" x14ac:dyDescent="0.2">
      <c r="M295" s="68">
        <f t="shared" ca="1" si="32"/>
        <v>49285</v>
      </c>
      <c r="N295" s="69">
        <f ca="1">_xll.HLV5r3.Financial.Cache.GetValue(IRCurve1, M295)</f>
        <v>0.73771770965023997</v>
      </c>
      <c r="O295" s="70">
        <f t="shared" ca="1" si="33"/>
        <v>2.1961360498878275E-2</v>
      </c>
      <c r="P295" s="70">
        <f t="shared" ca="1" si="29"/>
        <v>1.9706788083115757E-2</v>
      </c>
      <c r="Q295" s="73">
        <f ca="1">_xll.HLV5r3.Financial.Cache.GetValue(IRCurve2, M295)</f>
        <v>0.73771770965023997</v>
      </c>
      <c r="R295" s="74">
        <f t="shared" ca="1" si="30"/>
        <v>2.1961360498878275E-2</v>
      </c>
      <c r="S295" s="74">
        <f t="shared" ca="1" si="31"/>
        <v>1.9706788083115757E-2</v>
      </c>
      <c r="T295" s="75">
        <f t="shared" ca="1" si="28"/>
        <v>0</v>
      </c>
    </row>
    <row r="296" spans="13:20" x14ac:dyDescent="0.2">
      <c r="M296" s="68">
        <f t="shared" ca="1" si="32"/>
        <v>49315</v>
      </c>
      <c r="N296" s="69">
        <f ca="1">_xll.HLV5r3.Financial.Cache.GetValue(IRCurve1, M296)</f>
        <v>0.73638849650730642</v>
      </c>
      <c r="O296" s="70">
        <f t="shared" ca="1" si="33"/>
        <v>2.1961360498878275E-2</v>
      </c>
      <c r="P296" s="70">
        <f t="shared" ca="1" si="29"/>
        <v>1.9718696008836765E-2</v>
      </c>
      <c r="Q296" s="73">
        <f ca="1">_xll.HLV5r3.Financial.Cache.GetValue(IRCurve2, M296)</f>
        <v>0.73638849650730642</v>
      </c>
      <c r="R296" s="74">
        <f t="shared" ca="1" si="30"/>
        <v>2.1961360498878275E-2</v>
      </c>
      <c r="S296" s="74">
        <f t="shared" ca="1" si="31"/>
        <v>1.9718696008836765E-2</v>
      </c>
      <c r="T296" s="75">
        <f t="shared" ca="1" si="28"/>
        <v>0</v>
      </c>
    </row>
    <row r="297" spans="13:20" x14ac:dyDescent="0.2">
      <c r="M297" s="68">
        <f t="shared" ca="1" si="32"/>
        <v>49345</v>
      </c>
      <c r="N297" s="69">
        <f ca="1">_xll.HLV5r3.Financial.Cache.GetValue(IRCurve1, M297)</f>
        <v>0.73506167832867464</v>
      </c>
      <c r="O297" s="70">
        <f t="shared" ca="1" si="33"/>
        <v>2.1961360498878275E-2</v>
      </c>
      <c r="P297" s="70">
        <f t="shared" ca="1" si="29"/>
        <v>1.9730478543974531E-2</v>
      </c>
      <c r="Q297" s="73">
        <f ca="1">_xll.HLV5r3.Financial.Cache.GetValue(IRCurve2, M297)</f>
        <v>0.73506167832867464</v>
      </c>
      <c r="R297" s="74">
        <f t="shared" ca="1" si="30"/>
        <v>2.1961360498878275E-2</v>
      </c>
      <c r="S297" s="74">
        <f t="shared" ca="1" si="31"/>
        <v>1.9730478543974531E-2</v>
      </c>
      <c r="T297" s="75">
        <f t="shared" ca="1" si="28"/>
        <v>0</v>
      </c>
    </row>
  </sheetData>
  <protectedRanges>
    <protectedRange sqref="B10" name="Range2_1_1_1"/>
    <protectedRange sqref="G10" name="Range2_1_1_1_2"/>
  </protectedRanges>
  <mergeCells count="2">
    <mergeCell ref="A1:B1"/>
    <mergeCell ref="F1:G1"/>
  </mergeCells>
  <dataValidations count="8">
    <dataValidation type="list" allowBlank="1" showInputMessage="1" showErrorMessage="1" sqref="B5 G5" xr:uid="{00000000-0002-0000-0700-000000000000}">
      <formula1>Markets</formula1>
    </dataValidation>
    <dataValidation type="list" allowBlank="1" showInputMessage="1" showErrorMessage="1" sqref="B2 G2" xr:uid="{00000000-0002-0000-0700-000001000000}">
      <formula1>"RateCurve, DiscountCurve, InflationCurve, RateSpreadCurve"</formula1>
    </dataValidation>
    <dataValidation type="list" allowBlank="1" showInputMessage="1" showErrorMessage="1" sqref="B10 G10" xr:uid="{00000000-0002-0000-0700-000002000000}">
      <formula1>Algorithms</formula1>
    </dataValidation>
    <dataValidation type="list" allowBlank="1" showInputMessage="1" showErrorMessage="1" sqref="B11 G11" xr:uid="{00000000-0002-0000-0700-000003000000}">
      <formula1>Currency</formula1>
    </dataValidation>
    <dataValidation type="list" allowBlank="1" showInputMessage="1" showErrorMessage="1" sqref="B6" xr:uid="{00000000-0002-0000-0700-000004000000}">
      <formula1>RateIndex</formula1>
    </dataValidation>
    <dataValidation type="list" allowBlank="1" showInputMessage="1" showErrorMessage="1" sqref="B7" xr:uid="{00000000-0002-0000-0700-000005000000}">
      <formula1>"1D,1M,3M,6M"</formula1>
    </dataValidation>
    <dataValidation type="list" allowBlank="1" showInputMessage="1" showErrorMessage="1" sqref="G6" xr:uid="{00000000-0002-0000-0700-000006000000}">
      <formula1>"CBA, LIBOR, OIS"</formula1>
    </dataValidation>
    <dataValidation type="list" allowBlank="1" showInputMessage="1" showErrorMessage="1" sqref="G7" xr:uid="{00000000-0002-0000-0700-000007000000}">
      <formula1>"SENIOR"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1"/>
  <sheetViews>
    <sheetView workbookViewId="0">
      <selection activeCell="P2" sqref="P2"/>
    </sheetView>
  </sheetViews>
  <sheetFormatPr defaultRowHeight="12.75" x14ac:dyDescent="0.2"/>
  <cols>
    <col min="1" max="1" width="18.140625" customWidth="1"/>
    <col min="2" max="2" width="26.85546875" customWidth="1"/>
    <col min="4" max="4" width="21" bestFit="1" customWidth="1"/>
    <col min="5" max="5" width="29" customWidth="1"/>
    <col min="7" max="7" width="2.28515625" customWidth="1"/>
    <col min="8" max="8" width="21.42578125" customWidth="1"/>
    <col min="9" max="9" width="43.140625" bestFit="1" customWidth="1"/>
    <col min="10" max="10" width="8.140625" bestFit="1" customWidth="1"/>
  </cols>
  <sheetData>
    <row r="1" spans="1:16" ht="13.5" thickBot="1" x14ac:dyDescent="0.25">
      <c r="A1" s="85" t="str">
        <f ca="1">_xll.HLV5r3.Financial.Cache.CreateCurve(A2:B11, D16:F47)</f>
        <v>Market.QR_LIVE.RateCurve.USD-LIBOR-ISDA-6M</v>
      </c>
      <c r="B1" s="86"/>
      <c r="C1" s="8"/>
      <c r="D1" s="87" t="str">
        <f ca="1">_xll.HLV5r3.Financial.Cache.CreateCurve( D2:E11, D16:F47)</f>
        <v>Market.QR_LIVE.DiscountCurve.USD-LIBOR-SENIOR</v>
      </c>
      <c r="E1" s="86"/>
      <c r="F1" s="8"/>
      <c r="G1" s="3"/>
      <c r="H1" s="88" t="str">
        <f ca="1">_xll.HLV5r3.Financial.Cache.CreateCurve(H2:I12,D16:F47)</f>
        <v>Market.QR_LIVE.RateCurve.USD-LIBOR-ISDA-6M</v>
      </c>
      <c r="I1" s="89"/>
      <c r="J1" s="76">
        <f t="array" aca="1" ref="J1:K39" ca="1">_xll.HLV5r3.Financial.Cache.GetTermCurve(A1)</f>
        <v>43647</v>
      </c>
      <c r="K1">
        <f ca="1"/>
        <v>1</v>
      </c>
      <c r="L1" s="76">
        <f t="array" aca="1" ref="L1:M39" ca="1">_xll.HLV5r3.Financial.Cache.GetTermCurve(H1)</f>
        <v>43647</v>
      </c>
      <c r="M1">
        <f ca="1"/>
        <v>1</v>
      </c>
    </row>
    <row r="2" spans="1:16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34" t="s">
        <v>52</v>
      </c>
      <c r="I2" s="77" t="s">
        <v>105</v>
      </c>
      <c r="J2" s="76">
        <f ca="1"/>
        <v>43648</v>
      </c>
      <c r="K2">
        <f ca="1"/>
        <v>0.99993037984730304</v>
      </c>
      <c r="L2" s="76">
        <f ca="1"/>
        <v>43648</v>
      </c>
      <c r="M2">
        <f ca="1"/>
        <v>0.99993037984730304</v>
      </c>
      <c r="N2">
        <f ca="1">LN(K2)/(J2-$J$1)*-365</f>
        <v>2.541224034668127E-2</v>
      </c>
      <c r="O2">
        <f ca="1">LN(M2)/(J2-$J$1)*-365</f>
        <v>2.541224034668127E-2</v>
      </c>
      <c r="P2" s="84">
        <f ca="1">(O2-N2)</f>
        <v>0</v>
      </c>
    </row>
    <row r="3" spans="1:16" x14ac:dyDescent="0.2">
      <c r="A3" s="35" t="s">
        <v>53</v>
      </c>
      <c r="B3" s="42">
        <f ca="1">TODAY()</f>
        <v>43647</v>
      </c>
      <c r="C3" s="8"/>
      <c r="D3" s="35" t="s">
        <v>53</v>
      </c>
      <c r="E3" s="42">
        <f ca="1">B3</f>
        <v>43647</v>
      </c>
      <c r="F3" s="8"/>
      <c r="G3" s="5"/>
      <c r="H3" s="35" t="s">
        <v>53</v>
      </c>
      <c r="I3" s="78">
        <f ca="1">TODAY()</f>
        <v>43647</v>
      </c>
      <c r="J3" s="76">
        <f ca="1"/>
        <v>43649</v>
      </c>
      <c r="K3">
        <f ca="1"/>
        <v>0.99986076938786295</v>
      </c>
      <c r="L3" s="76">
        <f ca="1"/>
        <v>43649</v>
      </c>
      <c r="M3">
        <f ca="1"/>
        <v>0.99986076938786295</v>
      </c>
      <c r="N3">
        <f t="shared" ref="N3:N33" ca="1" si="0">LN(K3)/(J3-$J$1)*-365</f>
        <v>2.5411355775375309E-2</v>
      </c>
      <c r="O3">
        <f t="shared" ref="O3:O33" ca="1" si="1">LN(M3)/(J3-$J$1)*-365</f>
        <v>2.5411355775375309E-2</v>
      </c>
      <c r="P3" s="84">
        <f t="shared" ref="P3:P33" ca="1" si="2">(O3-N3)</f>
        <v>0</v>
      </c>
    </row>
    <row r="4" spans="1:16" x14ac:dyDescent="0.2">
      <c r="A4" s="36" t="s">
        <v>54</v>
      </c>
      <c r="B4" s="39">
        <f ca="1">B3</f>
        <v>43647</v>
      </c>
      <c r="C4" s="8"/>
      <c r="D4" s="36" t="s">
        <v>54</v>
      </c>
      <c r="E4" s="39">
        <f ca="1">B4</f>
        <v>43647</v>
      </c>
      <c r="F4" s="8"/>
      <c r="G4" s="5"/>
      <c r="H4" s="36" t="s">
        <v>54</v>
      </c>
      <c r="I4" s="79">
        <f ca="1">I3</f>
        <v>43647</v>
      </c>
      <c r="J4" s="76">
        <f ca="1"/>
        <v>43656</v>
      </c>
      <c r="K4">
        <f ca="1"/>
        <v>0.99937369963100497</v>
      </c>
      <c r="L4" s="76">
        <f ca="1"/>
        <v>43656</v>
      </c>
      <c r="M4">
        <f ca="1"/>
        <v>0.99937369963100497</v>
      </c>
      <c r="N4">
        <f t="shared" ca="1" si="0"/>
        <v>2.5407916733841608E-2</v>
      </c>
      <c r="O4">
        <f t="shared" ca="1" si="1"/>
        <v>2.5407916733841608E-2</v>
      </c>
      <c r="P4" s="84">
        <f t="shared" ca="1" si="2"/>
        <v>0</v>
      </c>
    </row>
    <row r="5" spans="1:16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37" t="s">
        <v>55</v>
      </c>
      <c r="I5" s="80" t="s">
        <v>93</v>
      </c>
      <c r="J5" s="76">
        <f ca="1"/>
        <v>43663</v>
      </c>
      <c r="K5">
        <f ca="1"/>
        <v>0.99888710418306104</v>
      </c>
      <c r="L5" s="76">
        <f ca="1"/>
        <v>43663</v>
      </c>
      <c r="M5">
        <f ca="1"/>
        <v>0.99888710418306104</v>
      </c>
      <c r="N5">
        <f t="shared" ca="1" si="0"/>
        <v>2.5402073377766059E-2</v>
      </c>
      <c r="O5">
        <f t="shared" ca="1" si="1"/>
        <v>2.5402073377766059E-2</v>
      </c>
      <c r="P5" s="84">
        <f t="shared" ca="1" si="2"/>
        <v>0</v>
      </c>
    </row>
    <row r="6" spans="1:16" x14ac:dyDescent="0.2">
      <c r="A6" s="36" t="s">
        <v>4</v>
      </c>
      <c r="B6" s="41" t="s">
        <v>61</v>
      </c>
      <c r="C6" s="8"/>
      <c r="D6" s="36" t="s">
        <v>64</v>
      </c>
      <c r="E6" s="41" t="s">
        <v>68</v>
      </c>
      <c r="F6" s="8"/>
      <c r="G6" s="5"/>
      <c r="H6" s="37" t="s">
        <v>106</v>
      </c>
      <c r="I6" s="80" t="str">
        <f ca="1">IRCurve2</f>
        <v>Market.QR_LIVE.DiscountCurve.USD-OIS-SENIOR</v>
      </c>
      <c r="J6" s="76">
        <f ca="1"/>
        <v>43670</v>
      </c>
      <c r="K6">
        <f ca="1"/>
        <v>0.99840098235154195</v>
      </c>
      <c r="L6" s="76">
        <f ca="1"/>
        <v>43670</v>
      </c>
      <c r="M6">
        <f ca="1"/>
        <v>0.99840098235154195</v>
      </c>
      <c r="N6">
        <f t="shared" ca="1" si="0"/>
        <v>2.5396024617244994E-2</v>
      </c>
      <c r="O6">
        <f t="shared" ca="1" si="1"/>
        <v>2.5396024617244994E-2</v>
      </c>
      <c r="P6" s="84">
        <f t="shared" ca="1" si="2"/>
        <v>0</v>
      </c>
    </row>
    <row r="7" spans="1:16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36" t="s">
        <v>4</v>
      </c>
      <c r="I7" s="81" t="s">
        <v>61</v>
      </c>
      <c r="J7" s="76">
        <f ca="1"/>
        <v>43682</v>
      </c>
      <c r="K7">
        <f ca="1"/>
        <v>0.99756873053337103</v>
      </c>
      <c r="L7" s="76">
        <f ca="1"/>
        <v>43682</v>
      </c>
      <c r="M7">
        <f ca="1"/>
        <v>0.99756873053337103</v>
      </c>
      <c r="N7">
        <f t="shared" ca="1" si="0"/>
        <v>2.5385539358081376E-2</v>
      </c>
      <c r="O7">
        <f t="shared" ca="1" si="1"/>
        <v>2.5385539358081376E-2</v>
      </c>
      <c r="P7" s="84">
        <f t="shared" ca="1" si="2"/>
        <v>0</v>
      </c>
    </row>
    <row r="8" spans="1:16" x14ac:dyDescent="0.2">
      <c r="A8" s="36" t="s">
        <v>5</v>
      </c>
      <c r="B8" s="40" t="str">
        <f>B6&amp;"-"&amp;B7</f>
        <v>USD-LIBOR-ISDA-6M</v>
      </c>
      <c r="C8" s="8"/>
      <c r="D8" s="36" t="s">
        <v>5</v>
      </c>
      <c r="E8" s="40" t="str">
        <f>E11&amp;"-"&amp;E6&amp;"-"&amp;E7</f>
        <v>USD-LIBOR-SENIOR</v>
      </c>
      <c r="F8" s="8"/>
      <c r="G8" s="5"/>
      <c r="H8" s="36" t="s">
        <v>57</v>
      </c>
      <c r="I8" s="80" t="s">
        <v>38</v>
      </c>
      <c r="J8" s="76">
        <f ca="1"/>
        <v>43711</v>
      </c>
      <c r="K8">
        <f ca="1"/>
        <v>0.99556317206485201</v>
      </c>
      <c r="L8" s="76">
        <f ca="1"/>
        <v>43711</v>
      </c>
      <c r="M8">
        <f ca="1"/>
        <v>0.99556317206485201</v>
      </c>
      <c r="N8">
        <f t="shared" ca="1" si="0"/>
        <v>2.5360085179413225E-2</v>
      </c>
      <c r="O8">
        <f t="shared" ca="1" si="1"/>
        <v>2.5360085179413225E-2</v>
      </c>
      <c r="P8" s="84">
        <f t="shared" ca="1" si="2"/>
        <v>0</v>
      </c>
    </row>
    <row r="9" spans="1:16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5"/>
      <c r="H9" s="36" t="s">
        <v>5</v>
      </c>
      <c r="I9" s="80" t="str">
        <f>I7&amp;"-"&amp;I8</f>
        <v>USD-LIBOR-ISDA-6M</v>
      </c>
      <c r="J9" s="76">
        <f ca="1"/>
        <v>43741</v>
      </c>
      <c r="K9">
        <f ca="1"/>
        <v>0.99349692483582697</v>
      </c>
      <c r="L9" s="76">
        <f ca="1"/>
        <v>43741</v>
      </c>
      <c r="M9">
        <f ca="1"/>
        <v>0.99349692483582697</v>
      </c>
      <c r="N9">
        <f t="shared" ca="1" si="0"/>
        <v>2.5333765762539436E-2</v>
      </c>
      <c r="O9">
        <f t="shared" ca="1" si="1"/>
        <v>2.5333765762539436E-2</v>
      </c>
      <c r="P9" s="84">
        <f t="shared" ca="1" si="2"/>
        <v>0</v>
      </c>
    </row>
    <row r="10" spans="1:16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5"/>
      <c r="H10" s="36" t="s">
        <v>88</v>
      </c>
      <c r="I10" s="80">
        <v>1</v>
      </c>
      <c r="J10" s="76">
        <f ca="1"/>
        <v>43817</v>
      </c>
      <c r="K10">
        <f ca="1"/>
        <v>0.98826791393831603</v>
      </c>
      <c r="L10" s="76">
        <f ca="1"/>
        <v>43817</v>
      </c>
      <c r="M10">
        <f ca="1"/>
        <v>0.98826791393831603</v>
      </c>
      <c r="N10">
        <f t="shared" ca="1" si="0"/>
        <v>2.5338407438592683E-2</v>
      </c>
      <c r="O10">
        <f t="shared" ca="1" si="1"/>
        <v>2.5338407438592683E-2</v>
      </c>
      <c r="P10" s="84">
        <f t="shared" ca="1" si="2"/>
        <v>0</v>
      </c>
    </row>
    <row r="11" spans="1:16" ht="13.5" thickBot="1" x14ac:dyDescent="0.25">
      <c r="A11" s="38" t="s">
        <v>1</v>
      </c>
      <c r="B11" s="43" t="s">
        <v>41</v>
      </c>
      <c r="C11" s="8"/>
      <c r="D11" s="38" t="s">
        <v>1</v>
      </c>
      <c r="E11" s="43" t="s">
        <v>41</v>
      </c>
      <c r="F11" s="8"/>
      <c r="G11" s="5"/>
      <c r="H11" s="36" t="s">
        <v>6</v>
      </c>
      <c r="I11" s="80" t="s">
        <v>87</v>
      </c>
      <c r="J11" s="76">
        <f ca="1"/>
        <v>43908</v>
      </c>
      <c r="K11">
        <f ca="1"/>
        <v>0.98204719891173098</v>
      </c>
      <c r="L11" s="76">
        <f ca="1"/>
        <v>43908</v>
      </c>
      <c r="M11">
        <f ca="1"/>
        <v>0.98204719891173098</v>
      </c>
      <c r="N11">
        <f t="shared" ca="1" si="0"/>
        <v>2.533450696169133E-2</v>
      </c>
      <c r="O11">
        <f t="shared" ca="1" si="1"/>
        <v>2.533450696169133E-2</v>
      </c>
      <c r="P11" s="84">
        <f t="shared" ca="1" si="2"/>
        <v>0</v>
      </c>
    </row>
    <row r="12" spans="1:16" ht="13.5" thickBot="1" x14ac:dyDescent="0.25">
      <c r="A12" s="7"/>
      <c r="B12" s="8"/>
      <c r="C12" s="8"/>
      <c r="D12" s="8"/>
      <c r="E12" s="8"/>
      <c r="F12" s="8"/>
      <c r="G12" s="5"/>
      <c r="H12" s="38" t="s">
        <v>1</v>
      </c>
      <c r="I12" s="82" t="s">
        <v>41</v>
      </c>
      <c r="J12" s="76">
        <f ca="1"/>
        <v>44000</v>
      </c>
      <c r="K12">
        <f ca="1"/>
        <v>0.97579948346330103</v>
      </c>
      <c r="L12" s="76">
        <f ca="1"/>
        <v>44000</v>
      </c>
      <c r="M12">
        <f ca="1"/>
        <v>0.97579948346330103</v>
      </c>
      <c r="N12">
        <f t="shared" ca="1" si="0"/>
        <v>2.533095961986816E-2</v>
      </c>
      <c r="O12">
        <f t="shared" ca="1" si="1"/>
        <v>2.533095961986816E-2</v>
      </c>
      <c r="P12" s="84">
        <f t="shared" ca="1" si="2"/>
        <v>0</v>
      </c>
    </row>
    <row r="13" spans="1:16" ht="13.5" thickBot="1" x14ac:dyDescent="0.25">
      <c r="A13" s="7"/>
      <c r="B13" s="8"/>
      <c r="C13" s="8"/>
      <c r="D13" s="8"/>
      <c r="E13" s="8"/>
      <c r="F13" s="8"/>
      <c r="G13" s="8"/>
      <c r="H13" s="8"/>
      <c r="I13" s="8"/>
      <c r="J13" s="76">
        <f ca="1"/>
        <v>44091</v>
      </c>
      <c r="K13">
        <f ca="1"/>
        <v>0.96966048307401498</v>
      </c>
      <c r="L13" s="76">
        <f ca="1"/>
        <v>44091</v>
      </c>
      <c r="M13">
        <f ca="1"/>
        <v>0.96966048307401498</v>
      </c>
      <c r="N13">
        <f t="shared" ca="1" si="0"/>
        <v>2.532745374926278E-2</v>
      </c>
      <c r="O13">
        <f t="shared" ca="1" si="1"/>
        <v>2.532745374926278E-2</v>
      </c>
      <c r="P13" s="84">
        <f t="shared" ca="1" si="2"/>
        <v>0</v>
      </c>
    </row>
    <row r="14" spans="1:16" ht="13.5" thickBot="1" x14ac:dyDescent="0.25">
      <c r="A14" s="1" t="s">
        <v>8</v>
      </c>
      <c r="B14" s="2"/>
      <c r="C14" s="2"/>
      <c r="D14" s="2"/>
      <c r="E14" s="2"/>
      <c r="F14" s="9"/>
      <c r="G14" s="8"/>
      <c r="H14" s="8"/>
      <c r="I14" s="8"/>
      <c r="J14" s="76">
        <f ca="1"/>
        <v>44181</v>
      </c>
      <c r="K14">
        <f ca="1"/>
        <v>0.96362874338632598</v>
      </c>
      <c r="L14" s="76">
        <f ca="1"/>
        <v>44181</v>
      </c>
      <c r="M14">
        <f ca="1"/>
        <v>0.96362874338632598</v>
      </c>
      <c r="N14">
        <f t="shared" ca="1" si="0"/>
        <v>2.5323877386075774E-2</v>
      </c>
      <c r="O14">
        <f t="shared" ca="1" si="1"/>
        <v>2.5323877386075774E-2</v>
      </c>
      <c r="P14" s="84">
        <f t="shared" ca="1" si="2"/>
        <v>0</v>
      </c>
    </row>
    <row r="15" spans="1:16" ht="13.5" thickBot="1" x14ac:dyDescent="0.25">
      <c r="A15" s="10" t="s">
        <v>9</v>
      </c>
      <c r="B15" s="11" t="s">
        <v>10</v>
      </c>
      <c r="C15" s="12" t="s">
        <v>11</v>
      </c>
      <c r="D15" s="12" t="s">
        <v>12</v>
      </c>
      <c r="E15" s="13" t="s">
        <v>13</v>
      </c>
      <c r="F15" s="14" t="s">
        <v>14</v>
      </c>
      <c r="G15" s="8"/>
      <c r="H15" s="8"/>
      <c r="I15" s="8"/>
      <c r="J15" s="76">
        <f ca="1"/>
        <v>44271</v>
      </c>
      <c r="K15">
        <f ca="1"/>
        <v>0.957636669359755</v>
      </c>
      <c r="L15" s="76">
        <f ca="1"/>
        <v>44271</v>
      </c>
      <c r="M15">
        <f ca="1"/>
        <v>0.957636669359755</v>
      </c>
      <c r="N15">
        <f t="shared" ca="1" si="0"/>
        <v>2.5320022209304127E-2</v>
      </c>
      <c r="O15">
        <f t="shared" ca="1" si="1"/>
        <v>2.5320022209304127E-2</v>
      </c>
      <c r="P15" s="84">
        <f t="shared" ca="1" si="2"/>
        <v>0</v>
      </c>
    </row>
    <row r="16" spans="1:16" x14ac:dyDescent="0.2">
      <c r="A16" s="15" t="s">
        <v>15</v>
      </c>
      <c r="B16" s="16"/>
      <c r="C16" s="17" t="s">
        <v>16</v>
      </c>
      <c r="D16" s="18" t="str">
        <f t="shared" ref="D16:D47" si="3">$B$11&amp;"-"&amp;A16&amp;"-"&amp;IF(B16="","",B16&amp;"-")&amp;C16</f>
        <v>USD-Deposit-1D</v>
      </c>
      <c r="E16" s="51">
        <v>2.5065E-2</v>
      </c>
      <c r="F16" s="20"/>
      <c r="G16" s="8"/>
      <c r="H16" s="8"/>
      <c r="I16" s="8"/>
      <c r="J16" s="76">
        <f ca="1"/>
        <v>44364</v>
      </c>
      <c r="K16">
        <f ca="1"/>
        <v>0.951487291627517</v>
      </c>
      <c r="L16" s="76">
        <f ca="1"/>
        <v>44364</v>
      </c>
      <c r="M16">
        <f ca="1"/>
        <v>0.951487291627517</v>
      </c>
      <c r="N16">
        <f t="shared" ca="1" si="0"/>
        <v>2.5315294554315335E-2</v>
      </c>
      <c r="O16">
        <f t="shared" ca="1" si="1"/>
        <v>2.5315294554315335E-2</v>
      </c>
      <c r="P16" s="84">
        <f t="shared" ca="1" si="2"/>
        <v>0</v>
      </c>
    </row>
    <row r="17" spans="1:16" x14ac:dyDescent="0.2">
      <c r="A17" s="15" t="s">
        <v>15</v>
      </c>
      <c r="B17" s="21"/>
      <c r="C17" s="22" t="s">
        <v>50</v>
      </c>
      <c r="D17" s="18" t="str">
        <f t="shared" si="3"/>
        <v>USD-Deposit-2D</v>
      </c>
      <c r="E17" s="51">
        <v>2.5065E-2</v>
      </c>
      <c r="F17" s="24"/>
      <c r="G17" s="8"/>
      <c r="H17" s="8"/>
      <c r="I17" s="8"/>
      <c r="J17" s="76">
        <f ca="1"/>
        <v>44455</v>
      </c>
      <c r="K17">
        <f ca="1"/>
        <v>0.94551152510332204</v>
      </c>
      <c r="L17" s="76">
        <f ca="1"/>
        <v>44455</v>
      </c>
      <c r="M17">
        <f ca="1"/>
        <v>0.94551152510332204</v>
      </c>
      <c r="N17">
        <f t="shared" ca="1" si="0"/>
        <v>2.5310220988549487E-2</v>
      </c>
      <c r="O17">
        <f t="shared" ca="1" si="1"/>
        <v>2.5310220988549487E-2</v>
      </c>
      <c r="P17" s="84">
        <f t="shared" ca="1" si="2"/>
        <v>0</v>
      </c>
    </row>
    <row r="18" spans="1:16" x14ac:dyDescent="0.2">
      <c r="A18" s="15" t="s">
        <v>15</v>
      </c>
      <c r="B18" s="21"/>
      <c r="C18" s="22" t="s">
        <v>17</v>
      </c>
      <c r="D18" s="18" t="str">
        <f t="shared" si="3"/>
        <v>USD-Deposit-1W</v>
      </c>
      <c r="E18" s="51">
        <v>2.5065E-2</v>
      </c>
      <c r="F18" s="24"/>
      <c r="G18" s="8"/>
      <c r="H18" s="8"/>
      <c r="I18" s="8"/>
      <c r="J18" s="76">
        <f ca="1"/>
        <v>44545</v>
      </c>
      <c r="K18">
        <f ca="1"/>
        <v>0.93964150369845101</v>
      </c>
      <c r="L18" s="76">
        <f ca="1"/>
        <v>44545</v>
      </c>
      <c r="M18">
        <f ca="1"/>
        <v>0.93964150369845101</v>
      </c>
      <c r="N18">
        <f t="shared" ca="1" si="0"/>
        <v>2.5304846614261453E-2</v>
      </c>
      <c r="O18">
        <f t="shared" ca="1" si="1"/>
        <v>2.5304846614261453E-2</v>
      </c>
      <c r="P18" s="84">
        <f t="shared" ca="1" si="2"/>
        <v>0</v>
      </c>
    </row>
    <row r="19" spans="1:16" x14ac:dyDescent="0.2">
      <c r="A19" s="15" t="s">
        <v>15</v>
      </c>
      <c r="B19" s="21"/>
      <c r="C19" s="22" t="s">
        <v>18</v>
      </c>
      <c r="D19" s="18" t="str">
        <f t="shared" si="3"/>
        <v>USD-Deposit-2W</v>
      </c>
      <c r="E19" s="51">
        <v>2.5065E-2</v>
      </c>
      <c r="F19" s="24"/>
      <c r="G19" s="8"/>
      <c r="H19" s="8"/>
      <c r="I19" s="8"/>
      <c r="J19" s="76">
        <f ca="1"/>
        <v>44635</v>
      </c>
      <c r="K19">
        <f ca="1"/>
        <v>0.93381137827369998</v>
      </c>
      <c r="L19" s="76">
        <f ca="1"/>
        <v>44635</v>
      </c>
      <c r="M19">
        <f ca="1"/>
        <v>0.93381137827369998</v>
      </c>
      <c r="N19">
        <f t="shared" ca="1" si="0"/>
        <v>2.5299085258731851E-2</v>
      </c>
      <c r="O19">
        <f t="shared" ca="1" si="1"/>
        <v>2.5299085258731851E-2</v>
      </c>
      <c r="P19" s="84">
        <f t="shared" ca="1" si="2"/>
        <v>0</v>
      </c>
    </row>
    <row r="20" spans="1:16" x14ac:dyDescent="0.2">
      <c r="A20" s="15" t="s">
        <v>15</v>
      </c>
      <c r="B20" s="21"/>
      <c r="C20" s="22" t="s">
        <v>89</v>
      </c>
      <c r="D20" s="18" t="str">
        <f t="shared" si="3"/>
        <v>USD-Deposit-3W</v>
      </c>
      <c r="E20" s="51">
        <v>2.5065E-2</v>
      </c>
      <c r="F20" s="24"/>
      <c r="G20" s="8"/>
      <c r="H20" s="8"/>
      <c r="I20" s="8"/>
      <c r="J20" s="76">
        <f ca="1"/>
        <v>44728</v>
      </c>
      <c r="K20">
        <f ca="1"/>
        <v>0.92782956089971202</v>
      </c>
      <c r="L20" s="76">
        <f ca="1"/>
        <v>44728</v>
      </c>
      <c r="M20">
        <f ca="1"/>
        <v>0.92782956089971202</v>
      </c>
      <c r="N20">
        <f t="shared" ca="1" si="0"/>
        <v>2.5292449073982995E-2</v>
      </c>
      <c r="O20">
        <f t="shared" ca="1" si="1"/>
        <v>2.5292449073982995E-2</v>
      </c>
      <c r="P20" s="84">
        <f t="shared" ca="1" si="2"/>
        <v>0</v>
      </c>
    </row>
    <row r="21" spans="1:16" x14ac:dyDescent="0.2">
      <c r="A21" s="15" t="s">
        <v>15</v>
      </c>
      <c r="B21" s="21"/>
      <c r="C21" s="22" t="s">
        <v>19</v>
      </c>
      <c r="D21" s="18" t="str">
        <f t="shared" si="3"/>
        <v>USD-Deposit-1M</v>
      </c>
      <c r="E21" s="51">
        <v>2.5065E-2</v>
      </c>
      <c r="F21" s="24"/>
      <c r="G21" s="8"/>
      <c r="H21" s="8"/>
      <c r="I21" s="8"/>
      <c r="J21" s="76">
        <f ca="1"/>
        <v>44819</v>
      </c>
      <c r="K21">
        <f ca="1"/>
        <v>0.92201790711749698</v>
      </c>
      <c r="L21" s="76">
        <f ca="1"/>
        <v>44819</v>
      </c>
      <c r="M21">
        <f ca="1"/>
        <v>0.92201790711749698</v>
      </c>
      <c r="N21">
        <f t="shared" ca="1" si="0"/>
        <v>2.5285478887289659E-2</v>
      </c>
      <c r="O21">
        <f t="shared" ca="1" si="1"/>
        <v>2.5285478887289659E-2</v>
      </c>
      <c r="P21" s="84">
        <f t="shared" ca="1" si="2"/>
        <v>0</v>
      </c>
    </row>
    <row r="22" spans="1:16" x14ac:dyDescent="0.2">
      <c r="A22" s="15" t="s">
        <v>15</v>
      </c>
      <c r="B22" s="21"/>
      <c r="C22" s="22" t="s">
        <v>20</v>
      </c>
      <c r="D22" s="18" t="str">
        <f t="shared" si="3"/>
        <v>USD-Deposit-2M</v>
      </c>
      <c r="E22" s="51">
        <v>2.5065E-2</v>
      </c>
      <c r="F22" s="24"/>
      <c r="G22" s="8"/>
      <c r="H22" s="8"/>
      <c r="I22" s="8"/>
      <c r="J22" s="76">
        <f ca="1"/>
        <v>45110</v>
      </c>
      <c r="K22">
        <f ca="1"/>
        <v>0.90497348149679202</v>
      </c>
      <c r="L22" s="76">
        <f ca="1"/>
        <v>45110</v>
      </c>
      <c r="M22">
        <f ca="1"/>
        <v>0.90497348149679202</v>
      </c>
      <c r="N22">
        <f t="shared" ca="1" si="0"/>
        <v>2.4911222038709366E-2</v>
      </c>
      <c r="O22">
        <f t="shared" ca="1" si="1"/>
        <v>2.4911222038709366E-2</v>
      </c>
      <c r="P22" s="84">
        <f t="shared" ca="1" si="2"/>
        <v>0</v>
      </c>
    </row>
    <row r="23" spans="1:16" x14ac:dyDescent="0.2">
      <c r="A23" s="15" t="s">
        <v>15</v>
      </c>
      <c r="B23" s="21"/>
      <c r="C23" s="22" t="s">
        <v>3</v>
      </c>
      <c r="D23" s="18" t="str">
        <f t="shared" si="3"/>
        <v>USD-Deposit-3M</v>
      </c>
      <c r="E23" s="51">
        <v>2.5065E-2</v>
      </c>
      <c r="F23" s="24"/>
      <c r="G23" s="8"/>
      <c r="H23" s="8"/>
      <c r="I23" s="8"/>
      <c r="J23" s="76">
        <f ca="1"/>
        <v>45476</v>
      </c>
      <c r="K23">
        <f ca="1"/>
        <v>0.882691189215429</v>
      </c>
      <c r="L23" s="76">
        <f ca="1"/>
        <v>45476</v>
      </c>
      <c r="M23">
        <f ca="1"/>
        <v>0.882691189215429</v>
      </c>
      <c r="N23">
        <f t="shared" ca="1" si="0"/>
        <v>2.4901395326385852E-2</v>
      </c>
      <c r="O23">
        <f t="shared" ca="1" si="1"/>
        <v>2.4901395326385852E-2</v>
      </c>
      <c r="P23" s="84">
        <f t="shared" ca="1" si="2"/>
        <v>0</v>
      </c>
    </row>
    <row r="24" spans="1:16" x14ac:dyDescent="0.2">
      <c r="A24" s="15" t="s">
        <v>104</v>
      </c>
      <c r="B24" s="21"/>
      <c r="C24" s="22" t="s">
        <v>23</v>
      </c>
      <c r="D24" s="18" t="str">
        <f t="shared" si="3"/>
        <v>USD-ClearedIRSwap-4Y</v>
      </c>
      <c r="E24" s="51">
        <v>2.5065E-2</v>
      </c>
      <c r="F24" s="24"/>
      <c r="G24" s="8"/>
      <c r="H24" s="8"/>
      <c r="I24" s="8"/>
      <c r="J24" s="76">
        <f ca="1"/>
        <v>45841</v>
      </c>
      <c r="K24">
        <f ca="1"/>
        <v>0.86096643858591704</v>
      </c>
      <c r="L24" s="76">
        <f ca="1"/>
        <v>45841</v>
      </c>
      <c r="M24">
        <f ca="1"/>
        <v>0.86096643858591704</v>
      </c>
      <c r="N24">
        <f t="shared" ca="1" si="0"/>
        <v>2.4904471528958836E-2</v>
      </c>
      <c r="O24">
        <f t="shared" ca="1" si="1"/>
        <v>2.4904471528958836E-2</v>
      </c>
      <c r="P24" s="84">
        <f t="shared" ca="1" si="2"/>
        <v>0</v>
      </c>
    </row>
    <row r="25" spans="1:16" x14ac:dyDescent="0.2">
      <c r="A25" s="15" t="s">
        <v>104</v>
      </c>
      <c r="B25" s="21"/>
      <c r="C25" s="22" t="s">
        <v>24</v>
      </c>
      <c r="D25" s="18" t="str">
        <f t="shared" si="3"/>
        <v>USD-ClearedIRSwap-5Y</v>
      </c>
      <c r="E25" s="51">
        <v>2.5065E-2</v>
      </c>
      <c r="F25" s="24"/>
      <c r="G25" s="8"/>
      <c r="H25" s="8"/>
      <c r="I25" s="8"/>
      <c r="J25" s="76">
        <f ca="1"/>
        <v>46206</v>
      </c>
      <c r="K25">
        <f ca="1"/>
        <v>0.83977639982058505</v>
      </c>
      <c r="L25" s="76">
        <f ca="1"/>
        <v>46206</v>
      </c>
      <c r="M25">
        <f ca="1"/>
        <v>0.83977639982058505</v>
      </c>
      <c r="N25">
        <f t="shared" ca="1" si="0"/>
        <v>2.4906666214693032E-2</v>
      </c>
      <c r="O25">
        <f t="shared" ca="1" si="1"/>
        <v>2.4906666214693032E-2</v>
      </c>
      <c r="P25" s="84">
        <f t="shared" ca="1" si="2"/>
        <v>0</v>
      </c>
    </row>
    <row r="26" spans="1:16" x14ac:dyDescent="0.2">
      <c r="A26" s="15" t="s">
        <v>104</v>
      </c>
      <c r="B26" s="21"/>
      <c r="C26" s="22" t="s">
        <v>25</v>
      </c>
      <c r="D26" s="18" t="str">
        <f t="shared" si="3"/>
        <v>USD-ClearedIRSwap-6Y</v>
      </c>
      <c r="E26" s="51">
        <v>2.5065E-2</v>
      </c>
      <c r="F26" s="24"/>
      <c r="G26" s="8"/>
      <c r="H26" s="8"/>
      <c r="I26" s="8"/>
      <c r="J26" s="76">
        <f ca="1"/>
        <v>46574</v>
      </c>
      <c r="K26">
        <f ca="1"/>
        <v>0.81893876786219</v>
      </c>
      <c r="L26" s="76">
        <f ca="1"/>
        <v>46574</v>
      </c>
      <c r="M26">
        <f ca="1"/>
        <v>0.81893876786219</v>
      </c>
      <c r="N26">
        <f t="shared" ca="1" si="0"/>
        <v>2.4908533068080933E-2</v>
      </c>
      <c r="O26">
        <f t="shared" ca="1" si="1"/>
        <v>2.4908533068080933E-2</v>
      </c>
      <c r="P26" s="84">
        <f t="shared" ca="1" si="2"/>
        <v>0</v>
      </c>
    </row>
    <row r="27" spans="1:16" x14ac:dyDescent="0.2">
      <c r="A27" s="15" t="s">
        <v>104</v>
      </c>
      <c r="B27" s="21"/>
      <c r="C27" s="22" t="s">
        <v>26</v>
      </c>
      <c r="D27" s="18" t="str">
        <f t="shared" si="3"/>
        <v>USD-ClearedIRSwap-7Y</v>
      </c>
      <c r="E27" s="51">
        <v>2.5065E-2</v>
      </c>
      <c r="F27" s="24"/>
      <c r="G27" s="8"/>
      <c r="H27" s="8"/>
      <c r="I27" s="8"/>
      <c r="J27" s="76">
        <f ca="1"/>
        <v>46937</v>
      </c>
      <c r="K27">
        <f ca="1"/>
        <v>0.798947938736421</v>
      </c>
      <c r="L27" s="76">
        <f ca="1"/>
        <v>46937</v>
      </c>
      <c r="M27">
        <f ca="1"/>
        <v>0.798947938736421</v>
      </c>
      <c r="N27">
        <f t="shared" ca="1" si="0"/>
        <v>2.4902041057294048E-2</v>
      </c>
      <c r="O27">
        <f t="shared" ca="1" si="1"/>
        <v>2.4902041057294048E-2</v>
      </c>
      <c r="P27" s="84">
        <f t="shared" ca="1" si="2"/>
        <v>0</v>
      </c>
    </row>
    <row r="28" spans="1:16" x14ac:dyDescent="0.2">
      <c r="A28" s="15" t="s">
        <v>104</v>
      </c>
      <c r="B28" s="21"/>
      <c r="C28" s="22" t="s">
        <v>27</v>
      </c>
      <c r="D28" s="18" t="str">
        <f t="shared" si="3"/>
        <v>USD-ClearedIRSwap-8Y</v>
      </c>
      <c r="E28" s="51">
        <v>2.5065E-2</v>
      </c>
      <c r="F28" s="24"/>
      <c r="G28" s="8"/>
      <c r="H28" s="8"/>
      <c r="I28" s="8"/>
      <c r="J28" s="76">
        <f ca="1"/>
        <v>47302</v>
      </c>
      <c r="K28">
        <f ca="1"/>
        <v>0.77928428666861704</v>
      </c>
      <c r="L28" s="76">
        <f ca="1"/>
        <v>47302</v>
      </c>
      <c r="M28">
        <f ca="1"/>
        <v>0.77928428666861704</v>
      </c>
      <c r="N28">
        <f t="shared" ca="1" si="0"/>
        <v>2.4903821349024448E-2</v>
      </c>
      <c r="O28">
        <f t="shared" ca="1" si="1"/>
        <v>2.4903821349024448E-2</v>
      </c>
      <c r="P28" s="84">
        <f t="shared" ca="1" si="2"/>
        <v>0</v>
      </c>
    </row>
    <row r="29" spans="1:16" x14ac:dyDescent="0.2">
      <c r="A29" s="15" t="s">
        <v>104</v>
      </c>
      <c r="B29" s="21"/>
      <c r="C29" s="22" t="s">
        <v>28</v>
      </c>
      <c r="D29" s="18" t="str">
        <f t="shared" si="3"/>
        <v>USD-ClearedIRSwap-9Y</v>
      </c>
      <c r="E29" s="51">
        <v>2.5065E-2</v>
      </c>
      <c r="F29" s="24"/>
      <c r="G29" s="8"/>
      <c r="H29" s="8"/>
      <c r="I29" s="8"/>
      <c r="J29" s="76">
        <f ca="1"/>
        <v>48032</v>
      </c>
      <c r="K29">
        <f ca="1"/>
        <v>0.74140066343625599</v>
      </c>
      <c r="L29" s="76">
        <f ca="1"/>
        <v>48032</v>
      </c>
      <c r="M29">
        <f ca="1"/>
        <v>0.74140066343625599</v>
      </c>
      <c r="N29">
        <f t="shared" ca="1" si="0"/>
        <v>2.4906076191454955E-2</v>
      </c>
      <c r="O29">
        <f t="shared" ca="1" si="1"/>
        <v>2.4906076191454955E-2</v>
      </c>
      <c r="P29" s="84">
        <f t="shared" ca="1" si="2"/>
        <v>0</v>
      </c>
    </row>
    <row r="30" spans="1:16" x14ac:dyDescent="0.2">
      <c r="A30" s="15" t="s">
        <v>104</v>
      </c>
      <c r="B30" s="21"/>
      <c r="C30" s="22" t="s">
        <v>29</v>
      </c>
      <c r="D30" s="18" t="str">
        <f t="shared" si="3"/>
        <v>USD-ClearedIRSwap-10Y</v>
      </c>
      <c r="E30" s="51">
        <v>2.5065E-2</v>
      </c>
      <c r="F30" s="24"/>
      <c r="G30" s="8"/>
      <c r="H30" s="8"/>
      <c r="I30" s="8"/>
      <c r="J30" s="76">
        <f ca="1"/>
        <v>49128</v>
      </c>
      <c r="K30">
        <f ca="1"/>
        <v>0.68800114661058598</v>
      </c>
      <c r="L30" s="76">
        <f ca="1"/>
        <v>49128</v>
      </c>
      <c r="M30">
        <f ca="1"/>
        <v>0.68800114661058598</v>
      </c>
      <c r="N30">
        <f t="shared" ca="1" si="0"/>
        <v>2.4903693245709776E-2</v>
      </c>
      <c r="O30">
        <f t="shared" ca="1" si="1"/>
        <v>2.4903693245709776E-2</v>
      </c>
      <c r="P30" s="84">
        <f t="shared" ca="1" si="2"/>
        <v>0</v>
      </c>
    </row>
    <row r="31" spans="1:16" x14ac:dyDescent="0.2">
      <c r="A31" s="15" t="s">
        <v>104</v>
      </c>
      <c r="B31" s="21"/>
      <c r="C31" s="22" t="s">
        <v>48</v>
      </c>
      <c r="D31" s="18" t="str">
        <f t="shared" si="3"/>
        <v>USD-ClearedIRSwap-12Y</v>
      </c>
      <c r="E31" s="51">
        <v>2.5065E-2</v>
      </c>
      <c r="F31" s="24"/>
      <c r="G31" s="8"/>
      <c r="H31" s="8"/>
      <c r="I31" s="8"/>
      <c r="J31" s="76">
        <f ca="1"/>
        <v>50956</v>
      </c>
      <c r="K31">
        <f ca="1"/>
        <v>0.60732708323099105</v>
      </c>
      <c r="L31" s="76">
        <f ca="1"/>
        <v>50956</v>
      </c>
      <c r="M31">
        <f ca="1"/>
        <v>0.60732708323099105</v>
      </c>
      <c r="N31">
        <f t="shared" ca="1" si="0"/>
        <v>2.4903685872683424E-2</v>
      </c>
      <c r="O31">
        <f t="shared" ca="1" si="1"/>
        <v>2.4903685872683424E-2</v>
      </c>
      <c r="P31" s="84">
        <f t="shared" ca="1" si="2"/>
        <v>0</v>
      </c>
    </row>
    <row r="32" spans="1:16" x14ac:dyDescent="0.2">
      <c r="A32" s="15" t="s">
        <v>104</v>
      </c>
      <c r="B32" s="21"/>
      <c r="C32" s="22" t="s">
        <v>30</v>
      </c>
      <c r="D32" s="18" t="str">
        <f t="shared" si="3"/>
        <v>USD-ClearedIRSwap-15Y</v>
      </c>
      <c r="E32" s="51">
        <v>2.5065E-2</v>
      </c>
      <c r="F32" s="24"/>
      <c r="G32" s="8"/>
      <c r="H32" s="8"/>
      <c r="I32" s="8"/>
      <c r="J32" s="76">
        <f ca="1"/>
        <v>52783</v>
      </c>
      <c r="K32">
        <f ca="1"/>
        <v>0.53618584722663698</v>
      </c>
      <c r="L32" s="76">
        <f ca="1"/>
        <v>52783</v>
      </c>
      <c r="M32">
        <f ca="1"/>
        <v>0.53618584722663698</v>
      </c>
      <c r="N32">
        <f t="shared" ca="1" si="0"/>
        <v>2.4900960328300345E-2</v>
      </c>
      <c r="O32">
        <f t="shared" ca="1" si="1"/>
        <v>2.4900960328300345E-2</v>
      </c>
      <c r="P32" s="84">
        <f t="shared" ca="1" si="2"/>
        <v>0</v>
      </c>
    </row>
    <row r="33" spans="1:16" x14ac:dyDescent="0.2">
      <c r="A33" s="15" t="s">
        <v>104</v>
      </c>
      <c r="B33" s="21"/>
      <c r="C33" s="22" t="s">
        <v>31</v>
      </c>
      <c r="D33" s="18" t="str">
        <f t="shared" si="3"/>
        <v>USD-ClearedIRSwap-20Y</v>
      </c>
      <c r="E33" s="51">
        <v>2.5065E-2</v>
      </c>
      <c r="F33" s="24"/>
      <c r="G33" s="8"/>
      <c r="H33" s="8"/>
      <c r="I33" s="8"/>
      <c r="J33" s="76">
        <f ca="1"/>
        <v>54610</v>
      </c>
      <c r="K33">
        <f ca="1"/>
        <v>0.47334457233703398</v>
      </c>
      <c r="L33" s="76">
        <f ca="1"/>
        <v>54610</v>
      </c>
      <c r="M33">
        <f ca="1"/>
        <v>0.47334457233703398</v>
      </c>
      <c r="N33">
        <f t="shared" ca="1" si="0"/>
        <v>2.4901492349852103E-2</v>
      </c>
      <c r="O33">
        <f t="shared" ca="1" si="1"/>
        <v>2.4901492349852103E-2</v>
      </c>
      <c r="P33" s="84">
        <f t="shared" ca="1" si="2"/>
        <v>0</v>
      </c>
    </row>
    <row r="34" spans="1:16" x14ac:dyDescent="0.2">
      <c r="A34" s="15" t="s">
        <v>104</v>
      </c>
      <c r="B34" s="21"/>
      <c r="C34" s="22" t="s">
        <v>49</v>
      </c>
      <c r="D34" s="18" t="str">
        <f t="shared" si="3"/>
        <v>USD-ClearedIRSwap-25Y</v>
      </c>
      <c r="E34" s="51">
        <v>2.5065E-2</v>
      </c>
      <c r="F34" s="24"/>
      <c r="G34" s="8"/>
      <c r="H34" s="8"/>
      <c r="I34" s="8"/>
      <c r="J34" s="76" t="e">
        <f ca="1"/>
        <v>#N/A</v>
      </c>
      <c r="K34" t="e">
        <f ca="1"/>
        <v>#N/A</v>
      </c>
      <c r="L34" s="76" t="e">
        <f ca="1"/>
        <v>#N/A</v>
      </c>
      <c r="M34" t="e">
        <f ca="1"/>
        <v>#N/A</v>
      </c>
      <c r="P34" s="83"/>
    </row>
    <row r="35" spans="1:16" x14ac:dyDescent="0.2">
      <c r="A35" s="15" t="s">
        <v>104</v>
      </c>
      <c r="B35" s="21"/>
      <c r="C35" s="22" t="s">
        <v>78</v>
      </c>
      <c r="D35" s="18" t="str">
        <f t="shared" si="3"/>
        <v>USD-ClearedIRSwap-30Y</v>
      </c>
      <c r="E35" s="51">
        <v>2.5065E-2</v>
      </c>
      <c r="F35" s="24"/>
      <c r="G35" s="8"/>
      <c r="H35" s="8"/>
      <c r="I35" s="8"/>
      <c r="J35" s="76" t="e">
        <f ca="1"/>
        <v>#N/A</v>
      </c>
      <c r="K35" t="e">
        <f ca="1"/>
        <v>#N/A</v>
      </c>
      <c r="L35" s="76" t="e">
        <f ca="1"/>
        <v>#N/A</v>
      </c>
      <c r="M35" t="e">
        <f ca="1"/>
        <v>#N/A</v>
      </c>
      <c r="P35" s="83"/>
    </row>
    <row r="36" spans="1:16" x14ac:dyDescent="0.2">
      <c r="A36" s="15" t="s">
        <v>32</v>
      </c>
      <c r="B36" s="22" t="s">
        <v>42</v>
      </c>
      <c r="C36" s="22">
        <v>1</v>
      </c>
      <c r="D36" s="18" t="str">
        <f t="shared" si="3"/>
        <v>USD-IRFuture-ED-1</v>
      </c>
      <c r="E36" s="51">
        <v>2.5065E-2</v>
      </c>
      <c r="F36" s="24">
        <v>0.2</v>
      </c>
      <c r="G36" s="8"/>
      <c r="H36" s="8"/>
      <c r="I36" s="8"/>
      <c r="J36" s="76" t="e">
        <f ca="1"/>
        <v>#N/A</v>
      </c>
      <c r="K36" t="e">
        <f ca="1"/>
        <v>#N/A</v>
      </c>
      <c r="L36" s="76" t="e">
        <f ca="1"/>
        <v>#N/A</v>
      </c>
      <c r="M36" t="e">
        <f ca="1"/>
        <v>#N/A</v>
      </c>
      <c r="P36" s="83"/>
    </row>
    <row r="37" spans="1:16" x14ac:dyDescent="0.2">
      <c r="A37" s="15" t="s">
        <v>32</v>
      </c>
      <c r="B37" s="22" t="s">
        <v>42</v>
      </c>
      <c r="C37" s="22">
        <v>2</v>
      </c>
      <c r="D37" s="18" t="str">
        <f t="shared" si="3"/>
        <v>USD-IRFuture-ED-2</v>
      </c>
      <c r="E37" s="51">
        <v>2.5065E-2</v>
      </c>
      <c r="F37" s="24">
        <v>0.2</v>
      </c>
      <c r="G37" s="8"/>
      <c r="H37" s="8"/>
      <c r="I37" s="8"/>
      <c r="J37" s="76" t="e">
        <f ca="1"/>
        <v>#N/A</v>
      </c>
      <c r="K37" t="e">
        <f ca="1"/>
        <v>#N/A</v>
      </c>
      <c r="L37" s="76" t="e">
        <f ca="1"/>
        <v>#N/A</v>
      </c>
      <c r="M37" t="e">
        <f ca="1"/>
        <v>#N/A</v>
      </c>
      <c r="P37" s="83"/>
    </row>
    <row r="38" spans="1:16" x14ac:dyDescent="0.2">
      <c r="A38" s="15" t="s">
        <v>32</v>
      </c>
      <c r="B38" s="22" t="s">
        <v>42</v>
      </c>
      <c r="C38" s="22">
        <v>3</v>
      </c>
      <c r="D38" s="18" t="str">
        <f t="shared" si="3"/>
        <v>USD-IRFuture-ED-3</v>
      </c>
      <c r="E38" s="51">
        <v>2.5065E-2</v>
      </c>
      <c r="F38" s="24">
        <v>0.2</v>
      </c>
      <c r="G38" s="8"/>
      <c r="H38" s="8"/>
      <c r="I38" s="8"/>
      <c r="J38" s="76" t="e">
        <f ca="1"/>
        <v>#N/A</v>
      </c>
      <c r="K38" t="e">
        <f ca="1"/>
        <v>#N/A</v>
      </c>
      <c r="L38" s="76" t="e">
        <f ca="1"/>
        <v>#N/A</v>
      </c>
      <c r="M38" t="e">
        <f ca="1"/>
        <v>#N/A</v>
      </c>
      <c r="P38" s="83"/>
    </row>
    <row r="39" spans="1:16" x14ac:dyDescent="0.2">
      <c r="A39" s="15" t="s">
        <v>32</v>
      </c>
      <c r="B39" s="22" t="s">
        <v>42</v>
      </c>
      <c r="C39" s="22">
        <v>4</v>
      </c>
      <c r="D39" s="18" t="str">
        <f t="shared" si="3"/>
        <v>USD-IRFuture-ED-4</v>
      </c>
      <c r="E39" s="51">
        <v>2.5065E-2</v>
      </c>
      <c r="F39" s="24">
        <v>0.2</v>
      </c>
      <c r="G39" s="8"/>
      <c r="H39" s="8"/>
      <c r="I39" s="8"/>
      <c r="J39" s="76" t="e">
        <f ca="1"/>
        <v>#N/A</v>
      </c>
      <c r="K39" t="e">
        <f ca="1"/>
        <v>#N/A</v>
      </c>
      <c r="L39" s="76" t="e">
        <f ca="1"/>
        <v>#N/A</v>
      </c>
      <c r="M39" t="e">
        <f ca="1"/>
        <v>#N/A</v>
      </c>
      <c r="P39" s="83"/>
    </row>
    <row r="40" spans="1:16" x14ac:dyDescent="0.2">
      <c r="A40" s="15" t="s">
        <v>32</v>
      </c>
      <c r="B40" s="22" t="s">
        <v>42</v>
      </c>
      <c r="C40" s="22">
        <v>5</v>
      </c>
      <c r="D40" s="18" t="str">
        <f t="shared" si="3"/>
        <v>USD-IRFuture-ED-5</v>
      </c>
      <c r="E40" s="51">
        <v>2.5065E-2</v>
      </c>
      <c r="F40" s="24">
        <v>0.2</v>
      </c>
      <c r="G40" s="8"/>
      <c r="H40" s="8"/>
      <c r="I40" s="8"/>
    </row>
    <row r="41" spans="1:16" x14ac:dyDescent="0.2">
      <c r="A41" s="15" t="s">
        <v>32</v>
      </c>
      <c r="B41" s="22" t="s">
        <v>42</v>
      </c>
      <c r="C41" s="22">
        <v>6</v>
      </c>
      <c r="D41" s="18" t="str">
        <f t="shared" si="3"/>
        <v>USD-IRFuture-ED-6</v>
      </c>
      <c r="E41" s="51">
        <v>2.5065E-2</v>
      </c>
      <c r="F41" s="24">
        <v>0.2</v>
      </c>
      <c r="G41" s="8"/>
      <c r="H41" s="8"/>
      <c r="I41" s="8"/>
    </row>
    <row r="42" spans="1:16" x14ac:dyDescent="0.2">
      <c r="A42" s="15" t="s">
        <v>32</v>
      </c>
      <c r="B42" s="22" t="s">
        <v>42</v>
      </c>
      <c r="C42" s="22">
        <v>7</v>
      </c>
      <c r="D42" s="18" t="str">
        <f t="shared" si="3"/>
        <v>USD-IRFuture-ED-7</v>
      </c>
      <c r="E42" s="51">
        <v>2.5065E-2</v>
      </c>
      <c r="F42" s="24">
        <v>0.2</v>
      </c>
      <c r="G42" s="8"/>
      <c r="H42" s="8"/>
      <c r="I42" s="8"/>
    </row>
    <row r="43" spans="1:16" ht="13.5" thickBot="1" x14ac:dyDescent="0.25">
      <c r="A43" s="15" t="s">
        <v>32</v>
      </c>
      <c r="B43" s="22" t="s">
        <v>42</v>
      </c>
      <c r="C43" s="25">
        <v>8</v>
      </c>
      <c r="D43" s="18" t="str">
        <f t="shared" si="3"/>
        <v>USD-IRFuture-ED-8</v>
      </c>
      <c r="E43" s="51">
        <v>2.5065E-2</v>
      </c>
      <c r="F43" s="24">
        <v>0.2</v>
      </c>
      <c r="G43" s="8"/>
      <c r="H43" s="8"/>
      <c r="I43" s="8"/>
    </row>
    <row r="44" spans="1:16" x14ac:dyDescent="0.2">
      <c r="A44" s="15" t="s">
        <v>32</v>
      </c>
      <c r="B44" s="22" t="s">
        <v>42</v>
      </c>
      <c r="C44" s="22">
        <v>9</v>
      </c>
      <c r="D44" s="18" t="str">
        <f t="shared" si="3"/>
        <v>USD-IRFuture-ED-9</v>
      </c>
      <c r="E44" s="51">
        <v>2.5065E-2</v>
      </c>
      <c r="F44" s="24">
        <v>0.2</v>
      </c>
      <c r="G44" s="8"/>
      <c r="H44" s="8"/>
      <c r="I44" s="8"/>
    </row>
    <row r="45" spans="1:16" x14ac:dyDescent="0.2">
      <c r="A45" s="15" t="s">
        <v>32</v>
      </c>
      <c r="B45" s="22" t="s">
        <v>42</v>
      </c>
      <c r="C45" s="22">
        <v>10</v>
      </c>
      <c r="D45" s="18" t="str">
        <f t="shared" si="3"/>
        <v>USD-IRFuture-ED-10</v>
      </c>
      <c r="E45" s="51">
        <v>2.5065E-2</v>
      </c>
      <c r="F45" s="24">
        <v>0.2</v>
      </c>
      <c r="G45" s="8"/>
      <c r="H45" s="8"/>
      <c r="I45" s="8"/>
    </row>
    <row r="46" spans="1:16" x14ac:dyDescent="0.2">
      <c r="A46" s="15" t="s">
        <v>32</v>
      </c>
      <c r="B46" s="22" t="s">
        <v>42</v>
      </c>
      <c r="C46" s="22">
        <v>11</v>
      </c>
      <c r="D46" s="18" t="str">
        <f t="shared" si="3"/>
        <v>USD-IRFuture-ED-11</v>
      </c>
      <c r="E46" s="51">
        <v>2.5065E-2</v>
      </c>
      <c r="F46" s="24">
        <v>0.2</v>
      </c>
      <c r="G46" s="8"/>
      <c r="H46" s="8"/>
      <c r="I46" s="8"/>
    </row>
    <row r="47" spans="1:16" ht="13.5" thickBot="1" x14ac:dyDescent="0.25">
      <c r="A47" s="15" t="s">
        <v>32</v>
      </c>
      <c r="B47" s="22" t="s">
        <v>42</v>
      </c>
      <c r="C47" s="25">
        <v>12</v>
      </c>
      <c r="D47" s="18" t="str">
        <f t="shared" si="3"/>
        <v>USD-IRFuture-ED-12</v>
      </c>
      <c r="E47" s="51">
        <v>2.5065E-2</v>
      </c>
      <c r="F47" s="27">
        <v>0.2</v>
      </c>
      <c r="G47" s="8"/>
      <c r="H47" s="8"/>
      <c r="I47" s="8"/>
    </row>
    <row r="48" spans="1:16" x14ac:dyDescent="0.2">
      <c r="A48" s="7"/>
      <c r="B48" s="8"/>
      <c r="C48" s="8"/>
      <c r="D48" s="8"/>
      <c r="E48" s="8"/>
      <c r="F48" s="8"/>
      <c r="G48" s="8"/>
      <c r="H48" s="8"/>
      <c r="I48" s="8"/>
    </row>
    <row r="49" spans="1:9" ht="13.5" thickBot="1" x14ac:dyDescent="0.25">
      <c r="A49" s="29"/>
      <c r="B49" s="30"/>
      <c r="C49" s="30"/>
      <c r="D49" s="30"/>
      <c r="E49" s="30"/>
      <c r="F49" s="30"/>
      <c r="G49" s="8"/>
      <c r="H49" s="8"/>
      <c r="I49" s="8"/>
    </row>
    <row r="50" spans="1:9" x14ac:dyDescent="0.2">
      <c r="A50" s="4"/>
      <c r="B50" s="4"/>
      <c r="C50" s="4"/>
      <c r="D50" s="4"/>
      <c r="E50" s="4"/>
      <c r="F50" s="4"/>
      <c r="G50" s="4"/>
    </row>
    <row r="59" spans="1:9" x14ac:dyDescent="0.2">
      <c r="H59" s="59"/>
    </row>
    <row r="60" spans="1:9" x14ac:dyDescent="0.2">
      <c r="H60" s="59"/>
    </row>
    <row r="61" spans="1:9" x14ac:dyDescent="0.2">
      <c r="H61" s="59"/>
    </row>
  </sheetData>
  <protectedRanges>
    <protectedRange sqref="B10 I11" name="Range2_1_1_1_1"/>
    <protectedRange sqref="E10" name="Range2_1_1_1_2"/>
  </protectedRanges>
  <mergeCells count="3">
    <mergeCell ref="A1:B1"/>
    <mergeCell ref="D1:E1"/>
    <mergeCell ref="H1:I1"/>
  </mergeCells>
  <phoneticPr fontId="4" type="noConversion"/>
  <dataValidations count="9">
    <dataValidation type="list" allowBlank="1" showInputMessage="1" showErrorMessage="1" sqref="B7 I8" xr:uid="{00000000-0002-0000-0800-000000000000}">
      <formula1>"1D,1M,3M,6M"</formula1>
    </dataValidation>
    <dataValidation type="list" allowBlank="1" showInputMessage="1" showErrorMessage="1" sqref="B11 E11 I12" xr:uid="{00000000-0002-0000-0800-000001000000}">
      <formula1>Currency</formula1>
    </dataValidation>
    <dataValidation type="list" allowBlank="1" showInputMessage="1" showErrorMessage="1" sqref="B6 I7" xr:uid="{00000000-0002-0000-0800-000002000000}">
      <formula1>RateIndex</formula1>
    </dataValidation>
    <dataValidation type="list" allowBlank="1" showInputMessage="1" showErrorMessage="1" sqref="B10 E10 I11" xr:uid="{00000000-0002-0000-0800-000003000000}">
      <formula1>Algorithms</formula1>
    </dataValidation>
    <dataValidation type="list" allowBlank="1" showInputMessage="1" showErrorMessage="1" sqref="E2" xr:uid="{00000000-0002-0000-0800-000004000000}">
      <formula1>"RateCurve, DiscountCurve, InflationCurve, RateSpreadCurve"</formula1>
    </dataValidation>
    <dataValidation type="list" allowBlank="1" showInputMessage="1" showErrorMessage="1" sqref="E7" xr:uid="{00000000-0002-0000-0800-000005000000}">
      <formula1>"SENIOR"</formula1>
    </dataValidation>
    <dataValidation type="list" allowBlank="1" showInputMessage="1" showErrorMessage="1" sqref="E6" xr:uid="{00000000-0002-0000-0800-000006000000}">
      <formula1>"NAB, LIBOR"</formula1>
    </dataValidation>
    <dataValidation type="list" allowBlank="1" showInputMessage="1" showErrorMessage="1" sqref="E5 B5 I5" xr:uid="{00000000-0002-0000-0800-000007000000}">
      <formula1>Markets</formula1>
    </dataValidation>
    <dataValidation type="list" allowBlank="1" showInputMessage="1" showErrorMessage="1" sqref="B2 I2" xr:uid="{00000000-0002-0000-0800-000008000000}">
      <formula1>"RateCurve, ClearedRateCurve,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4"/>
  <sheetViews>
    <sheetView tabSelected="1" workbookViewId="0">
      <selection activeCell="K1" sqref="K1:R1048576"/>
    </sheetView>
  </sheetViews>
  <sheetFormatPr defaultRowHeight="12.75" x14ac:dyDescent="0.2"/>
  <cols>
    <col min="1" max="1" width="21" bestFit="1" customWidth="1"/>
    <col min="2" max="2" width="48.7109375" bestFit="1" customWidth="1"/>
    <col min="4" max="4" width="21" bestFit="1" customWidth="1"/>
    <col min="5" max="5" width="45.42578125" bestFit="1" customWidth="1"/>
    <col min="7" max="7" width="21" bestFit="1" customWidth="1"/>
    <col min="8" max="8" width="41.5703125" bestFit="1" customWidth="1"/>
  </cols>
  <sheetData>
    <row r="1" spans="1:11" ht="13.5" thickBot="1" x14ac:dyDescent="0.25">
      <c r="A1" s="33" t="s">
        <v>51</v>
      </c>
      <c r="B1" s="33" t="str">
        <f ca="1">_xll.HLV5r3.Financial.Cache.CreateCurve_Old( A2:B11, HLInstruments, Rates, Spreads)</f>
        <v>Market.QR_LIVE.RateCurve.EUR-EURIBOR-Telerate-6M</v>
      </c>
      <c r="C1" s="8"/>
      <c r="D1" s="33" t="s">
        <v>51</v>
      </c>
      <c r="E1" s="33" t="str">
        <f ca="1">_xll.HLV5r3.Financial.Cache.CreateCurve_Old(  D2:E11, HLInstruments, Rates, Spreads)</f>
        <v>Market.QR_LIVE.DiscountCurve.EUR-LIBOR-SENIOR</v>
      </c>
      <c r="F1" s="8"/>
      <c r="G1" s="33" t="s">
        <v>51</v>
      </c>
      <c r="H1" s="33" t="str">
        <f ca="1">_xll.HLV5r3.Financial.Cache.CreateCurve_Old( G2:H11, HLInstruments, Rates, Spreads)</f>
        <v>Market.QR_LIVE.RateCurve.EUR-LIBOR-BBA-6M</v>
      </c>
      <c r="I1" s="3"/>
      <c r="J1" s="4"/>
    </row>
    <row r="2" spans="1:11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34" t="s">
        <v>52</v>
      </c>
      <c r="H2" s="44" t="s">
        <v>0</v>
      </c>
      <c r="I2" s="5"/>
      <c r="J2" s="4"/>
    </row>
    <row r="3" spans="1:11" x14ac:dyDescent="0.2">
      <c r="A3" s="35" t="s">
        <v>53</v>
      </c>
      <c r="B3" s="42">
        <f ca="1">NOW()</f>
        <v>43647.697195833331</v>
      </c>
      <c r="C3" s="8"/>
      <c r="D3" s="35" t="s">
        <v>53</v>
      </c>
      <c r="E3" s="42">
        <f ca="1">B3</f>
        <v>43647.697195833331</v>
      </c>
      <c r="F3" s="8"/>
      <c r="G3" s="35" t="s">
        <v>53</v>
      </c>
      <c r="H3" s="42">
        <f ca="1">NOW()</f>
        <v>43647.697195833331</v>
      </c>
      <c r="I3" s="5"/>
      <c r="J3" s="4"/>
    </row>
    <row r="4" spans="1:11" x14ac:dyDescent="0.2">
      <c r="A4" s="36" t="s">
        <v>54</v>
      </c>
      <c r="B4" s="39">
        <f ca="1">B3</f>
        <v>43647.697195833331</v>
      </c>
      <c r="C4" s="8"/>
      <c r="D4" s="36" t="s">
        <v>54</v>
      </c>
      <c r="E4" s="39">
        <f ca="1">B4</f>
        <v>43647.697195833331</v>
      </c>
      <c r="F4" s="8"/>
      <c r="G4" s="36" t="s">
        <v>54</v>
      </c>
      <c r="H4" s="39">
        <f ca="1">H3</f>
        <v>43647.697195833331</v>
      </c>
      <c r="I4" s="5"/>
      <c r="J4" s="4"/>
      <c r="K4" s="4"/>
    </row>
    <row r="5" spans="1:11" x14ac:dyDescent="0.2">
      <c r="A5" s="37" t="s">
        <v>90</v>
      </c>
      <c r="B5" s="40" t="s">
        <v>93</v>
      </c>
      <c r="C5" s="8"/>
      <c r="D5" s="37" t="s">
        <v>90</v>
      </c>
      <c r="E5" s="40" t="s">
        <v>93</v>
      </c>
      <c r="F5" s="8"/>
      <c r="G5" s="37" t="s">
        <v>90</v>
      </c>
      <c r="H5" s="40" t="s">
        <v>93</v>
      </c>
      <c r="I5" s="5"/>
      <c r="J5" s="4"/>
      <c r="K5" s="4"/>
    </row>
    <row r="6" spans="1:11" x14ac:dyDescent="0.2">
      <c r="A6" s="36" t="s">
        <v>4</v>
      </c>
      <c r="B6" s="41" t="s">
        <v>73</v>
      </c>
      <c r="C6" s="8"/>
      <c r="D6" s="36" t="s">
        <v>64</v>
      </c>
      <c r="E6" s="41" t="s">
        <v>68</v>
      </c>
      <c r="F6" s="8"/>
      <c r="G6" s="36" t="s">
        <v>4</v>
      </c>
      <c r="H6" s="41" t="s">
        <v>83</v>
      </c>
      <c r="I6" s="5"/>
      <c r="J6" s="4"/>
      <c r="K6" s="4"/>
    </row>
    <row r="7" spans="1:11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36" t="s">
        <v>57</v>
      </c>
      <c r="H7" s="40" t="s">
        <v>38</v>
      </c>
      <c r="I7" s="5"/>
      <c r="J7" s="4"/>
      <c r="K7" s="4"/>
    </row>
    <row r="8" spans="1:11" x14ac:dyDescent="0.2">
      <c r="A8" s="36" t="s">
        <v>5</v>
      </c>
      <c r="B8" s="40" t="str">
        <f>B6&amp;"-"&amp;B7</f>
        <v>EUR-EURIBOR-Telerate-6M</v>
      </c>
      <c r="C8" s="8"/>
      <c r="D8" s="36" t="s">
        <v>5</v>
      </c>
      <c r="E8" s="40" t="str">
        <f>E11&amp;"-"&amp;E6&amp;"-"&amp;E7</f>
        <v>EUR-LIBOR-SENIOR</v>
      </c>
      <c r="F8" s="8"/>
      <c r="G8" s="36" t="s">
        <v>5</v>
      </c>
      <c r="H8" s="40" t="str">
        <f>H6&amp;"-"&amp;H7</f>
        <v>EUR-LIBOR-BBA-6M</v>
      </c>
      <c r="I8" s="5"/>
      <c r="J8" s="4"/>
      <c r="K8" s="4"/>
    </row>
    <row r="9" spans="1:11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36" t="s">
        <v>88</v>
      </c>
      <c r="H9" s="40">
        <v>0</v>
      </c>
      <c r="I9" s="5"/>
      <c r="J9" s="4"/>
      <c r="K9" s="4"/>
    </row>
    <row r="10" spans="1:11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36" t="s">
        <v>6</v>
      </c>
      <c r="H10" s="40" t="s">
        <v>87</v>
      </c>
      <c r="I10" s="5"/>
      <c r="J10" s="4"/>
      <c r="K10" s="4"/>
    </row>
    <row r="11" spans="1:11" ht="13.5" thickBot="1" x14ac:dyDescent="0.25">
      <c r="A11" s="38" t="s">
        <v>1</v>
      </c>
      <c r="B11" s="43" t="s">
        <v>43</v>
      </c>
      <c r="C11" s="8"/>
      <c r="D11" s="38" t="s">
        <v>1</v>
      </c>
      <c r="E11" s="43" t="s">
        <v>43</v>
      </c>
      <c r="F11" s="8"/>
      <c r="G11" s="38" t="s">
        <v>1</v>
      </c>
      <c r="H11" s="43" t="s">
        <v>43</v>
      </c>
      <c r="I11" s="5"/>
      <c r="J11" s="4"/>
      <c r="K11" s="4"/>
    </row>
    <row r="12" spans="1:11" ht="13.5" thickBot="1" x14ac:dyDescent="0.25">
      <c r="A12" s="7"/>
      <c r="B12" s="8"/>
      <c r="C12" s="8"/>
      <c r="D12" s="8"/>
      <c r="E12" s="8"/>
      <c r="F12" s="8"/>
      <c r="G12" s="8"/>
      <c r="H12" s="8"/>
      <c r="I12" s="5"/>
      <c r="J12" s="4"/>
    </row>
    <row r="13" spans="1:11" ht="13.5" thickBot="1" x14ac:dyDescent="0.25">
      <c r="A13" s="1" t="s">
        <v>8</v>
      </c>
      <c r="B13" s="2"/>
      <c r="C13" s="49"/>
      <c r="D13" s="49"/>
      <c r="E13" s="49"/>
      <c r="F13" s="50"/>
      <c r="G13" s="50"/>
      <c r="H13" s="50"/>
      <c r="I13" s="5"/>
      <c r="J13" s="4"/>
    </row>
    <row r="14" spans="1:11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7"/>
      <c r="H14" s="57"/>
      <c r="I14" s="5"/>
      <c r="J14" s="4"/>
    </row>
    <row r="15" spans="1:11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EUR-Deposit-1D</v>
      </c>
      <c r="E15" s="19">
        <v>6.59E-2</v>
      </c>
      <c r="F15" s="20">
        <v>0</v>
      </c>
      <c r="G15" s="24" t="str">
        <f>D15</f>
        <v>EUR-Deposit-1D</v>
      </c>
      <c r="H15" s="58">
        <f>E15</f>
        <v>6.59E-2</v>
      </c>
      <c r="I15" s="5"/>
      <c r="J15" s="4"/>
    </row>
    <row r="16" spans="1:11" x14ac:dyDescent="0.2">
      <c r="A16" s="15" t="s">
        <v>15</v>
      </c>
      <c r="B16" s="21"/>
      <c r="C16" s="22" t="s">
        <v>50</v>
      </c>
      <c r="D16" s="18" t="str">
        <f>$B$11&amp;"-"&amp;A16&amp;"-"&amp;IF(B16="","",B16&amp;"-")&amp;C16</f>
        <v>EUR-Deposit-2D</v>
      </c>
      <c r="E16" s="23">
        <v>6.59E-2</v>
      </c>
      <c r="F16" s="24">
        <v>0</v>
      </c>
      <c r="G16" s="24" t="str">
        <f t="shared" ref="G16:G41" si="0">D16</f>
        <v>EUR-Deposit-2D</v>
      </c>
      <c r="H16" s="58">
        <f t="shared" ref="H16:H41" si="1">E16</f>
        <v>6.59E-2</v>
      </c>
      <c r="I16" s="5"/>
      <c r="J16" s="4"/>
    </row>
    <row r="17" spans="1:10" x14ac:dyDescent="0.2">
      <c r="A17" s="15" t="s">
        <v>15</v>
      </c>
      <c r="B17" s="21"/>
      <c r="C17" s="22" t="s">
        <v>17</v>
      </c>
      <c r="D17" s="18" t="str">
        <f t="shared" ref="D17:D41" si="2">$B$11&amp;"-"&amp;A17&amp;"-"&amp;IF(B17="","",B17&amp;"-")&amp;C17</f>
        <v>EUR-Deposit-1W</v>
      </c>
      <c r="E17" s="23">
        <v>6.59E-2</v>
      </c>
      <c r="F17" s="24">
        <v>0</v>
      </c>
      <c r="G17" s="24" t="str">
        <f t="shared" si="0"/>
        <v>EUR-Deposit-1W</v>
      </c>
      <c r="H17" s="58">
        <f t="shared" si="1"/>
        <v>6.59E-2</v>
      </c>
      <c r="I17" s="5"/>
      <c r="J17" s="4"/>
    </row>
    <row r="18" spans="1:10" x14ac:dyDescent="0.2">
      <c r="A18" s="15" t="s">
        <v>15</v>
      </c>
      <c r="B18" s="21"/>
      <c r="C18" s="22" t="s">
        <v>19</v>
      </c>
      <c r="D18" s="18" t="str">
        <f t="shared" si="2"/>
        <v>EUR-Deposit-1M</v>
      </c>
      <c r="E18" s="23">
        <v>6.6600000000000006E-2</v>
      </c>
      <c r="F18" s="24">
        <v>0</v>
      </c>
      <c r="G18" s="24" t="str">
        <f t="shared" si="0"/>
        <v>EUR-Deposit-1M</v>
      </c>
      <c r="H18" s="58">
        <f t="shared" si="1"/>
        <v>6.6600000000000006E-2</v>
      </c>
      <c r="I18" s="5"/>
      <c r="J18" s="4"/>
    </row>
    <row r="19" spans="1:10" x14ac:dyDescent="0.2">
      <c r="A19" s="15" t="s">
        <v>15</v>
      </c>
      <c r="B19" s="21"/>
      <c r="C19" s="22" t="s">
        <v>20</v>
      </c>
      <c r="D19" s="18" t="str">
        <f t="shared" si="2"/>
        <v>EUR-Deposit-2M</v>
      </c>
      <c r="E19" s="23">
        <v>6.9199999999999998E-2</v>
      </c>
      <c r="F19" s="24">
        <v>0</v>
      </c>
      <c r="G19" s="24" t="str">
        <f t="shared" si="0"/>
        <v>EUR-Deposit-2M</v>
      </c>
      <c r="H19" s="58">
        <f t="shared" si="1"/>
        <v>6.9199999999999998E-2</v>
      </c>
      <c r="I19" s="5"/>
      <c r="J19" s="4"/>
    </row>
    <row r="20" spans="1:10" x14ac:dyDescent="0.2">
      <c r="A20" s="15" t="s">
        <v>15</v>
      </c>
      <c r="B20" s="21"/>
      <c r="C20" s="22" t="s">
        <v>3</v>
      </c>
      <c r="D20" s="18" t="str">
        <f>$B$11&amp;"-"&amp;A20&amp;"-"&amp;IF(B20="","",B20&amp;"-")&amp;C20</f>
        <v>EUR-Deposit-3M</v>
      </c>
      <c r="E20" s="23">
        <v>6.9199999999999998E-2</v>
      </c>
      <c r="F20" s="24">
        <v>0</v>
      </c>
      <c r="G20" s="24" t="str">
        <f>D20</f>
        <v>EUR-Deposit-3M</v>
      </c>
      <c r="H20" s="58">
        <f t="shared" ref="H20" si="3">E20</f>
        <v>6.9199999999999998E-2</v>
      </c>
      <c r="I20" s="5"/>
      <c r="J20" s="4"/>
    </row>
    <row r="21" spans="1:10" x14ac:dyDescent="0.2">
      <c r="A21" s="15" t="s">
        <v>21</v>
      </c>
      <c r="B21" s="21"/>
      <c r="C21" s="22" t="s">
        <v>22</v>
      </c>
      <c r="D21" s="18" t="str">
        <f t="shared" si="2"/>
        <v>EUR-IRSwap-3Y</v>
      </c>
      <c r="E21" s="23">
        <v>7.4300000000000005E-2</v>
      </c>
      <c r="F21" s="24">
        <v>0</v>
      </c>
      <c r="G21" s="24" t="str">
        <f t="shared" si="0"/>
        <v>EUR-IRSwap-3Y</v>
      </c>
      <c r="H21" s="58">
        <f t="shared" si="1"/>
        <v>7.4300000000000005E-2</v>
      </c>
      <c r="I21" s="5"/>
      <c r="J21" s="4"/>
    </row>
    <row r="22" spans="1:10" x14ac:dyDescent="0.2">
      <c r="A22" s="15" t="s">
        <v>21</v>
      </c>
      <c r="B22" s="21"/>
      <c r="C22" s="22" t="s">
        <v>23</v>
      </c>
      <c r="D22" s="18" t="str">
        <f t="shared" si="2"/>
        <v>EUR-IRSwap-4Y</v>
      </c>
      <c r="E22" s="23">
        <v>7.4399999999999994E-2</v>
      </c>
      <c r="F22" s="24">
        <v>0</v>
      </c>
      <c r="G22" s="24" t="str">
        <f t="shared" si="0"/>
        <v>EUR-IRSwap-4Y</v>
      </c>
      <c r="H22" s="58">
        <f t="shared" si="1"/>
        <v>7.4399999999999994E-2</v>
      </c>
      <c r="I22" s="5"/>
      <c r="J22" s="4"/>
    </row>
    <row r="23" spans="1:10" x14ac:dyDescent="0.2">
      <c r="A23" s="15" t="s">
        <v>21</v>
      </c>
      <c r="B23" s="21"/>
      <c r="C23" s="22" t="s">
        <v>24</v>
      </c>
      <c r="D23" s="18" t="str">
        <f t="shared" si="2"/>
        <v>EUR-IRSwap-5Y</v>
      </c>
      <c r="E23" s="23">
        <v>7.4399999999999994E-2</v>
      </c>
      <c r="F23" s="24">
        <v>0</v>
      </c>
      <c r="G23" s="24" t="str">
        <f t="shared" si="0"/>
        <v>EUR-IRSwap-5Y</v>
      </c>
      <c r="H23" s="58">
        <f t="shared" si="1"/>
        <v>7.4399999999999994E-2</v>
      </c>
      <c r="I23" s="5"/>
      <c r="J23" s="4"/>
    </row>
    <row r="24" spans="1:10" x14ac:dyDescent="0.2">
      <c r="A24" s="15" t="s">
        <v>21</v>
      </c>
      <c r="B24" s="21"/>
      <c r="C24" s="22" t="s">
        <v>25</v>
      </c>
      <c r="D24" s="18" t="str">
        <f t="shared" si="2"/>
        <v>EUR-IRSwap-6Y</v>
      </c>
      <c r="E24" s="23">
        <v>7.2900000000000006E-2</v>
      </c>
      <c r="F24" s="24">
        <v>0</v>
      </c>
      <c r="G24" s="24" t="str">
        <f t="shared" si="0"/>
        <v>EUR-IRSwap-6Y</v>
      </c>
      <c r="H24" s="58">
        <f t="shared" si="1"/>
        <v>7.2900000000000006E-2</v>
      </c>
      <c r="I24" s="5"/>
      <c r="J24" s="4"/>
    </row>
    <row r="25" spans="1:10" x14ac:dyDescent="0.2">
      <c r="A25" s="15" t="s">
        <v>21</v>
      </c>
      <c r="B25" s="21"/>
      <c r="C25" s="22" t="s">
        <v>26</v>
      </c>
      <c r="D25" s="18" t="str">
        <f t="shared" si="2"/>
        <v>EUR-IRSwap-7Y</v>
      </c>
      <c r="E25" s="23">
        <v>7.1400000000000005E-2</v>
      </c>
      <c r="F25" s="24">
        <v>0</v>
      </c>
      <c r="G25" s="24" t="str">
        <f t="shared" si="0"/>
        <v>EUR-IRSwap-7Y</v>
      </c>
      <c r="H25" s="58">
        <f t="shared" si="1"/>
        <v>7.1400000000000005E-2</v>
      </c>
      <c r="I25" s="5"/>
      <c r="J25" s="4"/>
    </row>
    <row r="26" spans="1:10" x14ac:dyDescent="0.2">
      <c r="A26" s="15" t="s">
        <v>21</v>
      </c>
      <c r="B26" s="21"/>
      <c r="C26" s="22" t="s">
        <v>27</v>
      </c>
      <c r="D26" s="18" t="str">
        <f t="shared" si="2"/>
        <v>EUR-IRSwap-8Y</v>
      </c>
      <c r="E26" s="23">
        <v>7.0699999999999999E-2</v>
      </c>
      <c r="F26" s="24">
        <v>0</v>
      </c>
      <c r="G26" s="24" t="str">
        <f t="shared" si="0"/>
        <v>EUR-IRSwap-8Y</v>
      </c>
      <c r="H26" s="58">
        <f t="shared" si="1"/>
        <v>7.0699999999999999E-2</v>
      </c>
      <c r="I26" s="5"/>
      <c r="J26" s="4"/>
    </row>
    <row r="27" spans="1:10" x14ac:dyDescent="0.2">
      <c r="A27" s="15" t="s">
        <v>21</v>
      </c>
      <c r="B27" s="21"/>
      <c r="C27" s="22" t="s">
        <v>28</v>
      </c>
      <c r="D27" s="18" t="str">
        <f t="shared" si="2"/>
        <v>EUR-IRSwap-9Y</v>
      </c>
      <c r="E27" s="23">
        <v>7.0000000000000007E-2</v>
      </c>
      <c r="F27" s="24">
        <v>0</v>
      </c>
      <c r="G27" s="24" t="str">
        <f t="shared" si="0"/>
        <v>EUR-IRSwap-9Y</v>
      </c>
      <c r="H27" s="58">
        <f t="shared" si="1"/>
        <v>7.0000000000000007E-2</v>
      </c>
      <c r="I27" s="5"/>
      <c r="J27" s="4"/>
    </row>
    <row r="28" spans="1:10" x14ac:dyDescent="0.2">
      <c r="A28" s="15" t="s">
        <v>21</v>
      </c>
      <c r="B28" s="21"/>
      <c r="C28" s="22" t="s">
        <v>29</v>
      </c>
      <c r="D28" s="18" t="str">
        <f t="shared" si="2"/>
        <v>EUR-IRSwap-10Y</v>
      </c>
      <c r="E28" s="23">
        <v>6.9400000000000003E-2</v>
      </c>
      <c r="F28" s="24">
        <v>0</v>
      </c>
      <c r="G28" s="24" t="str">
        <f t="shared" si="0"/>
        <v>EUR-IRSwap-10Y</v>
      </c>
      <c r="H28" s="58">
        <f t="shared" si="1"/>
        <v>6.9400000000000003E-2</v>
      </c>
      <c r="I28" s="5"/>
      <c r="J28" s="4"/>
    </row>
    <row r="29" spans="1:10" x14ac:dyDescent="0.2">
      <c r="A29" s="15" t="s">
        <v>21</v>
      </c>
      <c r="B29" s="21"/>
      <c r="C29" s="22" t="s">
        <v>48</v>
      </c>
      <c r="D29" s="18" t="str">
        <f>$B$11&amp;"-"&amp;A29&amp;"-"&amp;IF(B29="","",B29&amp;"-")&amp;C29</f>
        <v>EUR-IRSwap-12Y</v>
      </c>
      <c r="E29" s="23">
        <v>6.7900000000000002E-2</v>
      </c>
      <c r="F29" s="24">
        <v>0</v>
      </c>
      <c r="G29" s="24" t="str">
        <f>D29</f>
        <v>EUR-IRSwap-12Y</v>
      </c>
      <c r="H29" s="58">
        <f t="shared" ref="H29" si="4">E29</f>
        <v>6.7900000000000002E-2</v>
      </c>
      <c r="I29" s="5"/>
      <c r="J29" s="4"/>
    </row>
    <row r="30" spans="1:10" x14ac:dyDescent="0.2">
      <c r="A30" s="15" t="s">
        <v>21</v>
      </c>
      <c r="B30" s="21"/>
      <c r="C30" s="22" t="s">
        <v>30</v>
      </c>
      <c r="D30" s="18" t="str">
        <f t="shared" si="2"/>
        <v>EUR-IRSwap-15Y</v>
      </c>
      <c r="E30" s="23">
        <v>6.7900000000000002E-2</v>
      </c>
      <c r="F30" s="24">
        <v>0</v>
      </c>
      <c r="G30" s="24" t="str">
        <f t="shared" si="0"/>
        <v>EUR-IRSwap-15Y</v>
      </c>
      <c r="H30" s="58">
        <f t="shared" si="1"/>
        <v>6.7900000000000002E-2</v>
      </c>
      <c r="I30" s="5"/>
      <c r="J30" s="4"/>
    </row>
    <row r="31" spans="1:10" x14ac:dyDescent="0.2">
      <c r="A31" s="15" t="s">
        <v>21</v>
      </c>
      <c r="B31" s="21"/>
      <c r="C31" s="22" t="s">
        <v>31</v>
      </c>
      <c r="D31" s="18" t="str">
        <f t="shared" si="2"/>
        <v>EUR-IRSwap-20Y</v>
      </c>
      <c r="E31" s="23">
        <v>6.6799999999999998E-2</v>
      </c>
      <c r="F31" s="24">
        <v>0</v>
      </c>
      <c r="G31" s="24" t="str">
        <f t="shared" si="0"/>
        <v>EUR-IRSwap-20Y</v>
      </c>
      <c r="H31" s="58">
        <f t="shared" si="1"/>
        <v>6.6799999999999998E-2</v>
      </c>
      <c r="I31" s="5"/>
      <c r="J31" s="4"/>
    </row>
    <row r="32" spans="1:10" x14ac:dyDescent="0.2">
      <c r="A32" s="15" t="s">
        <v>21</v>
      </c>
      <c r="B32" s="21"/>
      <c r="C32" s="22" t="s">
        <v>49</v>
      </c>
      <c r="D32" s="18" t="str">
        <f>$B$11&amp;"-"&amp;A32&amp;"-"&amp;IF(B32="","",B32&amp;"-")&amp;C32</f>
        <v>EUR-IRSwap-25Y</v>
      </c>
      <c r="E32" s="23">
        <v>6.6799999999999998E-2</v>
      </c>
      <c r="F32" s="24">
        <v>0</v>
      </c>
      <c r="G32" s="24" t="str">
        <f>D32</f>
        <v>EUR-IRSwap-25Y</v>
      </c>
      <c r="H32" s="58">
        <f t="shared" ref="H32:H33" si="5">E32</f>
        <v>6.6799999999999998E-2</v>
      </c>
      <c r="I32" s="5"/>
      <c r="J32" s="4"/>
    </row>
    <row r="33" spans="1:10" x14ac:dyDescent="0.2">
      <c r="A33" s="15" t="s">
        <v>21</v>
      </c>
      <c r="B33" s="21"/>
      <c r="C33" s="22" t="s">
        <v>78</v>
      </c>
      <c r="D33" s="18" t="str">
        <f>$B$11&amp;"-"&amp;A33&amp;"-"&amp;IF(B33="","",B33&amp;"-")&amp;C33</f>
        <v>EUR-IRSwap-30Y</v>
      </c>
      <c r="E33" s="23">
        <v>6.6799999999999998E-2</v>
      </c>
      <c r="F33" s="24">
        <v>0</v>
      </c>
      <c r="G33" s="24" t="str">
        <f>D33</f>
        <v>EUR-IRSwap-30Y</v>
      </c>
      <c r="H33" s="58">
        <f t="shared" si="5"/>
        <v>6.6799999999999998E-2</v>
      </c>
      <c r="I33" s="5"/>
      <c r="J33" s="4"/>
    </row>
    <row r="34" spans="1:10" x14ac:dyDescent="0.2">
      <c r="A34" s="15" t="s">
        <v>32</v>
      </c>
      <c r="B34" s="22" t="s">
        <v>44</v>
      </c>
      <c r="C34" s="22">
        <v>1</v>
      </c>
      <c r="D34" s="18" t="str">
        <f t="shared" si="2"/>
        <v>EUR-IRFuture-ER-1</v>
      </c>
      <c r="E34" s="23">
        <v>6.6600000000000006E-2</v>
      </c>
      <c r="F34" s="24">
        <v>0.2</v>
      </c>
      <c r="G34" s="24" t="str">
        <f t="shared" si="0"/>
        <v>EUR-IRFuture-ER-1</v>
      </c>
      <c r="H34" s="58">
        <f t="shared" si="1"/>
        <v>6.6600000000000006E-2</v>
      </c>
      <c r="I34" s="5"/>
      <c r="J34" s="4"/>
    </row>
    <row r="35" spans="1:10" x14ac:dyDescent="0.2">
      <c r="A35" s="15" t="s">
        <v>32</v>
      </c>
      <c r="B35" s="22" t="s">
        <v>44</v>
      </c>
      <c r="C35" s="22">
        <v>2</v>
      </c>
      <c r="D35" s="18" t="str">
        <f t="shared" si="2"/>
        <v>EUR-IRFuture-ER-2</v>
      </c>
      <c r="E35" s="23">
        <v>6.5600000000000006E-2</v>
      </c>
      <c r="F35" s="24">
        <v>0.2</v>
      </c>
      <c r="G35" s="24" t="str">
        <f t="shared" si="0"/>
        <v>EUR-IRFuture-ER-2</v>
      </c>
      <c r="H35" s="58">
        <f t="shared" si="1"/>
        <v>6.5600000000000006E-2</v>
      </c>
      <c r="I35" s="5"/>
      <c r="J35" s="4"/>
    </row>
    <row r="36" spans="1:10" x14ac:dyDescent="0.2">
      <c r="A36" s="15" t="s">
        <v>32</v>
      </c>
      <c r="B36" s="22" t="s">
        <v>44</v>
      </c>
      <c r="C36" s="22">
        <v>3</v>
      </c>
      <c r="D36" s="18" t="str">
        <f t="shared" si="2"/>
        <v>EUR-IRFuture-ER-3</v>
      </c>
      <c r="E36" s="23">
        <v>6.7599999999999993E-2</v>
      </c>
      <c r="F36" s="24">
        <v>0.2</v>
      </c>
      <c r="G36" s="24" t="str">
        <f t="shared" si="0"/>
        <v>EUR-IRFuture-ER-3</v>
      </c>
      <c r="H36" s="58">
        <f t="shared" si="1"/>
        <v>6.7599999999999993E-2</v>
      </c>
      <c r="I36" s="5"/>
      <c r="J36" s="4"/>
    </row>
    <row r="37" spans="1:10" x14ac:dyDescent="0.2">
      <c r="A37" s="15" t="s">
        <v>32</v>
      </c>
      <c r="B37" s="22" t="s">
        <v>44</v>
      </c>
      <c r="C37" s="22">
        <v>4</v>
      </c>
      <c r="D37" s="18" t="str">
        <f t="shared" si="2"/>
        <v>EUR-IRFuture-ER-4</v>
      </c>
      <c r="E37" s="23">
        <v>6.8900000000000003E-2</v>
      </c>
      <c r="F37" s="24">
        <v>0.2</v>
      </c>
      <c r="G37" s="24" t="str">
        <f t="shared" si="0"/>
        <v>EUR-IRFuture-ER-4</v>
      </c>
      <c r="H37" s="58">
        <f t="shared" si="1"/>
        <v>6.8900000000000003E-2</v>
      </c>
      <c r="I37" s="5"/>
      <c r="J37" s="4"/>
    </row>
    <row r="38" spans="1:10" x14ac:dyDescent="0.2">
      <c r="A38" s="15" t="s">
        <v>32</v>
      </c>
      <c r="B38" s="22" t="s">
        <v>44</v>
      </c>
      <c r="C38" s="22">
        <v>5</v>
      </c>
      <c r="D38" s="18" t="str">
        <f t="shared" si="2"/>
        <v>EUR-IRFuture-ER-5</v>
      </c>
      <c r="E38" s="23">
        <v>6.5699999999999995E-2</v>
      </c>
      <c r="F38" s="24">
        <v>0.2</v>
      </c>
      <c r="G38" s="24" t="str">
        <f t="shared" si="0"/>
        <v>EUR-IRFuture-ER-5</v>
      </c>
      <c r="H38" s="58">
        <f t="shared" si="1"/>
        <v>6.5699999999999995E-2</v>
      </c>
      <c r="I38" s="5"/>
      <c r="J38" s="4"/>
    </row>
    <row r="39" spans="1:10" x14ac:dyDescent="0.2">
      <c r="A39" s="15" t="s">
        <v>32</v>
      </c>
      <c r="B39" s="22" t="s">
        <v>44</v>
      </c>
      <c r="C39" s="22">
        <v>6</v>
      </c>
      <c r="D39" s="18" t="str">
        <f t="shared" si="2"/>
        <v>EUR-IRFuture-ER-6</v>
      </c>
      <c r="E39" s="23">
        <v>6.4399999999999999E-2</v>
      </c>
      <c r="F39" s="24">
        <v>0.2</v>
      </c>
      <c r="G39" s="24" t="str">
        <f t="shared" si="0"/>
        <v>EUR-IRFuture-ER-6</v>
      </c>
      <c r="H39" s="58">
        <f t="shared" si="1"/>
        <v>6.4399999999999999E-2</v>
      </c>
      <c r="I39" s="5"/>
      <c r="J39" s="4"/>
    </row>
    <row r="40" spans="1:10" x14ac:dyDescent="0.2">
      <c r="A40" s="15" t="s">
        <v>32</v>
      </c>
      <c r="B40" s="22" t="s">
        <v>44</v>
      </c>
      <c r="C40" s="22">
        <v>7</v>
      </c>
      <c r="D40" s="18" t="str">
        <f t="shared" si="2"/>
        <v>EUR-IRFuture-ER-7</v>
      </c>
      <c r="E40" s="23">
        <v>6.2100000000000002E-2</v>
      </c>
      <c r="F40" s="24">
        <v>0.2</v>
      </c>
      <c r="G40" s="24" t="str">
        <f t="shared" si="0"/>
        <v>EUR-IRFuture-ER-7</v>
      </c>
      <c r="H40" s="58">
        <f t="shared" si="1"/>
        <v>6.2100000000000002E-2</v>
      </c>
      <c r="I40" s="5"/>
      <c r="J40" s="4"/>
    </row>
    <row r="41" spans="1:10" ht="13.5" thickBot="1" x14ac:dyDescent="0.25">
      <c r="A41" s="15" t="s">
        <v>32</v>
      </c>
      <c r="B41" s="22" t="s">
        <v>44</v>
      </c>
      <c r="C41" s="25">
        <v>8</v>
      </c>
      <c r="D41" s="18" t="str">
        <f t="shared" si="2"/>
        <v>EUR-IRFuture-ER-8</v>
      </c>
      <c r="E41" s="26">
        <v>7.4399999999999994E-2</v>
      </c>
      <c r="F41" s="27">
        <v>0.2</v>
      </c>
      <c r="G41" s="24" t="str">
        <f t="shared" si="0"/>
        <v>EUR-IRFuture-ER-8</v>
      </c>
      <c r="H41" s="58">
        <f t="shared" si="1"/>
        <v>7.4399999999999994E-2</v>
      </c>
      <c r="I41" s="5"/>
      <c r="J41" s="4"/>
    </row>
    <row r="42" spans="1:10" x14ac:dyDescent="0.2">
      <c r="A42" s="7"/>
      <c r="B42" s="8"/>
      <c r="C42" s="8"/>
      <c r="D42" s="8"/>
      <c r="E42" s="8"/>
      <c r="F42" s="8"/>
      <c r="G42" s="8"/>
      <c r="H42" s="8"/>
      <c r="I42" s="5"/>
    </row>
    <row r="43" spans="1:10" ht="13.5" thickBot="1" x14ac:dyDescent="0.25">
      <c r="A43" s="29"/>
      <c r="B43" s="30"/>
      <c r="C43" s="30"/>
      <c r="D43" s="30"/>
      <c r="E43" s="30"/>
      <c r="F43" s="30"/>
      <c r="G43" s="30"/>
      <c r="H43" s="30"/>
      <c r="I43" s="31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</row>
  </sheetData>
  <protectedRanges>
    <protectedRange sqref="B10 E10 H10" name="Range2_1_1_1"/>
  </protectedRanges>
  <phoneticPr fontId="4" type="noConversion"/>
  <dataValidations count="8">
    <dataValidation type="list" allowBlank="1" showInputMessage="1" showErrorMessage="1" sqref="B11 E11 H11" xr:uid="{00000000-0002-0000-0900-000000000000}">
      <formula1>Currency</formula1>
    </dataValidation>
    <dataValidation type="list" allowBlank="1" showInputMessage="1" showErrorMessage="1" sqref="B10 E10 H10" xr:uid="{00000000-0002-0000-0900-000001000000}">
      <formula1>Algorithms</formula1>
    </dataValidation>
    <dataValidation type="list" allowBlank="1" showInputMessage="1" showErrorMessage="1" sqref="B7 H7" xr:uid="{00000000-0002-0000-0900-000002000000}">
      <formula1>"1D,1M,3M,6M"</formula1>
    </dataValidation>
    <dataValidation type="list" allowBlank="1" showInputMessage="1" showErrorMessage="1" sqref="B6 H6" xr:uid="{00000000-0002-0000-0900-000003000000}">
      <formula1>RateIndex</formula1>
    </dataValidation>
    <dataValidation type="list" allowBlank="1" showInputMessage="1" showErrorMessage="1" sqref="B2 H2 E2" xr:uid="{00000000-0002-0000-0900-000004000000}">
      <formula1>"RateCurve, DiscountCurve, InflationCurve, RateSpreadCurve"</formula1>
    </dataValidation>
    <dataValidation type="list" allowBlank="1" showInputMessage="1" showErrorMessage="1" sqref="E6" xr:uid="{00000000-0002-0000-0900-000005000000}">
      <formula1>"NAB, LIBOR"</formula1>
    </dataValidation>
    <dataValidation type="list" allowBlank="1" showInputMessage="1" showErrorMessage="1" sqref="E7" xr:uid="{00000000-0002-0000-0900-000006000000}">
      <formula1>"SENIOR"</formula1>
    </dataValidation>
    <dataValidation type="list" allowBlank="1" showInputMessage="1" showErrorMessage="1" sqref="B5 E5 H5" xr:uid="{00000000-0002-0000-0900-000007000000}">
      <formula1>Markets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I13"/>
  <sheetViews>
    <sheetView workbookViewId="0">
      <selection activeCell="D14" sqref="D14"/>
    </sheetView>
  </sheetViews>
  <sheetFormatPr defaultRowHeight="12.75" x14ac:dyDescent="0.2"/>
  <cols>
    <col min="4" max="4" width="37.7109375" bestFit="1" customWidth="1"/>
    <col min="5" max="5" width="13.7109375" bestFit="1" customWidth="1"/>
    <col min="9" max="9" width="11.7109375" bestFit="1" customWidth="1"/>
  </cols>
  <sheetData>
    <row r="1" spans="3:9" x14ac:dyDescent="0.2">
      <c r="C1" t="s">
        <v>1</v>
      </c>
      <c r="D1" t="s">
        <v>62</v>
      </c>
      <c r="E1" t="s">
        <v>69</v>
      </c>
    </row>
    <row r="2" spans="3:9" x14ac:dyDescent="0.2">
      <c r="C2" t="s">
        <v>2</v>
      </c>
      <c r="D2" t="s">
        <v>56</v>
      </c>
      <c r="E2" s="45" t="s">
        <v>87</v>
      </c>
      <c r="G2" s="22" t="s">
        <v>33</v>
      </c>
      <c r="I2" s="40" t="s">
        <v>91</v>
      </c>
    </row>
    <row r="3" spans="3:9" x14ac:dyDescent="0.2">
      <c r="C3" t="s">
        <v>2</v>
      </c>
      <c r="D3" t="s">
        <v>92</v>
      </c>
      <c r="E3" s="46" t="s">
        <v>7</v>
      </c>
      <c r="G3" s="22" t="s">
        <v>34</v>
      </c>
      <c r="I3" t="s">
        <v>93</v>
      </c>
    </row>
    <row r="4" spans="3:9" x14ac:dyDescent="0.2">
      <c r="C4" t="s">
        <v>39</v>
      </c>
      <c r="D4" t="s">
        <v>60</v>
      </c>
      <c r="E4" s="46" t="s">
        <v>67</v>
      </c>
      <c r="G4" s="22" t="s">
        <v>35</v>
      </c>
    </row>
    <row r="5" spans="3:9" x14ac:dyDescent="0.2">
      <c r="C5" t="s">
        <v>41</v>
      </c>
      <c r="D5" t="s">
        <v>61</v>
      </c>
      <c r="E5" s="46" t="s">
        <v>59</v>
      </c>
      <c r="G5" s="22" t="s">
        <v>36</v>
      </c>
    </row>
    <row r="6" spans="3:9" x14ac:dyDescent="0.2">
      <c r="C6" t="s">
        <v>41</v>
      </c>
      <c r="D6" t="s">
        <v>98</v>
      </c>
      <c r="E6" s="47" t="s">
        <v>70</v>
      </c>
      <c r="G6" s="22" t="s">
        <v>63</v>
      </c>
    </row>
    <row r="7" spans="3:9" x14ac:dyDescent="0.2">
      <c r="C7" t="s">
        <v>84</v>
      </c>
      <c r="D7" t="s">
        <v>85</v>
      </c>
      <c r="E7" s="47" t="s">
        <v>71</v>
      </c>
      <c r="G7" s="22" t="s">
        <v>74</v>
      </c>
    </row>
    <row r="8" spans="3:9" x14ac:dyDescent="0.2">
      <c r="C8" t="s">
        <v>39</v>
      </c>
      <c r="D8" t="s">
        <v>96</v>
      </c>
      <c r="E8" s="48" t="s">
        <v>72</v>
      </c>
      <c r="G8" s="22" t="s">
        <v>75</v>
      </c>
    </row>
    <row r="9" spans="3:9" x14ac:dyDescent="0.2">
      <c r="C9" t="s">
        <v>43</v>
      </c>
      <c r="D9" t="s">
        <v>97</v>
      </c>
      <c r="G9" s="22" t="s">
        <v>76</v>
      </c>
    </row>
    <row r="10" spans="3:9" x14ac:dyDescent="0.2">
      <c r="C10" t="s">
        <v>43</v>
      </c>
      <c r="D10" t="s">
        <v>83</v>
      </c>
      <c r="G10" s="22" t="s">
        <v>77</v>
      </c>
    </row>
    <row r="11" spans="3:9" x14ac:dyDescent="0.2">
      <c r="C11" t="s">
        <v>43</v>
      </c>
      <c r="D11" t="s">
        <v>73</v>
      </c>
      <c r="G11" s="22" t="s">
        <v>80</v>
      </c>
    </row>
    <row r="12" spans="3:9" ht="13.5" thickBot="1" x14ac:dyDescent="0.25">
      <c r="G12" s="25" t="s">
        <v>81</v>
      </c>
    </row>
    <row r="13" spans="3:9" ht="13.5" thickBot="1" x14ac:dyDescent="0.25">
      <c r="G13" s="25" t="s">
        <v>82</v>
      </c>
    </row>
  </sheetData>
  <protectedRanges>
    <protectedRange sqref="E8 E2:E5" name="Range2_1"/>
  </protectedRanges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NZDCurve3M</vt:lpstr>
      <vt:lpstr>GBPCurve3M</vt:lpstr>
      <vt:lpstr>USDOisCurve</vt:lpstr>
      <vt:lpstr>USDCurve3M</vt:lpstr>
      <vt:lpstr>EURCurve3M</vt:lpstr>
      <vt:lpstr>Config</vt:lpstr>
      <vt:lpstr>GBPCurve3M!Algorithm</vt:lpstr>
      <vt:lpstr>NZDCurve3M!Algorithm</vt:lpstr>
      <vt:lpstr>USDCurve3M!Algorithm</vt:lpstr>
      <vt:lpstr>Algorithms</vt:lpstr>
      <vt:lpstr>Currency</vt:lpstr>
      <vt:lpstr>GBPCurve3M!CurveName</vt:lpstr>
      <vt:lpstr>NZDCurve3M!CurveName</vt:lpstr>
      <vt:lpstr>USDCurve3M!CurveName</vt:lpstr>
      <vt:lpstr>GBPCurve3M!CurveType</vt:lpstr>
      <vt:lpstr>NZDCurve3M!CurveType</vt:lpstr>
      <vt:lpstr>USDCurve3M!CurveType</vt:lpstr>
      <vt:lpstr>FuturesRolls</vt:lpstr>
      <vt:lpstr>EURCurve3M!HLInstruments</vt:lpstr>
      <vt:lpstr>GBPCurve3M!HLInstruments</vt:lpstr>
      <vt:lpstr>NZDCurve3M!HLInstruments</vt:lpstr>
      <vt:lpstr>USDCurve3M!HLInstruments</vt:lpstr>
      <vt:lpstr>USDOisCurve!HLInstruments</vt:lpstr>
      <vt:lpstr>IRCurve1</vt:lpstr>
      <vt:lpstr>IRCurve1m</vt:lpstr>
      <vt:lpstr>IRCurve2</vt:lpstr>
      <vt:lpstr>Markets</vt:lpstr>
      <vt:lpstr>RateIndex</vt:lpstr>
      <vt:lpstr>EURCurve3M!Rates</vt:lpstr>
      <vt:lpstr>GBPCurve3M!Rates</vt:lpstr>
      <vt:lpstr>NZDCurve3M!Rates</vt:lpstr>
      <vt:lpstr>USDCurve3M!Rates</vt:lpstr>
      <vt:lpstr>USDOisCurve!Rates</vt:lpstr>
      <vt:lpstr>EURCurve3M!ReferenceDate</vt:lpstr>
      <vt:lpstr>GBPCurve3M!ReferenceDate</vt:lpstr>
      <vt:lpstr>NZDCurve3M!ReferenceDate</vt:lpstr>
      <vt:lpstr>USDCurve3M!ReferenceDate</vt:lpstr>
      <vt:lpstr>EURCurve3M!Spreads</vt:lpstr>
      <vt:lpstr>GBPCurve3M!Spreads</vt:lpstr>
      <vt:lpstr>NZDCurve3M!Spreads</vt:lpstr>
      <vt:lpstr>USDCurve3M!Spreads</vt:lpstr>
      <vt:lpstr>USDOisCurve!Spreads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2019-07-01T06:44:18Z</dcterms:modified>
</cp:coreProperties>
</file>